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3715" windowHeight="9645"/>
  </bookViews>
  <sheets>
    <sheet name="商学" sheetId="1" r:id="rId1"/>
    <sheet name="法学" sheetId="2" r:id="rId2"/>
    <sheet name="文学" sheetId="3" r:id="rId3"/>
    <sheet name="设艺" sheetId="4" r:id="rId4"/>
    <sheet name="理学" sheetId="5" r:id="rId5"/>
    <sheet name="工学" sheetId="6" r:id="rId6"/>
  </sheets>
  <calcPr calcId="145621"/>
</workbook>
</file>

<file path=xl/calcChain.xml><?xml version="1.0" encoding="utf-8"?>
<calcChain xmlns="http://schemas.openxmlformats.org/spreadsheetml/2006/main">
  <c r="C56" i="3" l="1"/>
  <c r="I55" i="3"/>
  <c r="J55" i="3" s="1"/>
  <c r="K55" i="3" s="1"/>
  <c r="D55" i="3"/>
  <c r="I54" i="3"/>
  <c r="J54" i="3" s="1"/>
  <c r="D54" i="3"/>
  <c r="I53" i="3"/>
  <c r="J53" i="3" s="1"/>
  <c r="K53" i="3" s="1"/>
  <c r="D53" i="3"/>
  <c r="I52" i="3"/>
  <c r="J52" i="3" s="1"/>
  <c r="D52" i="3"/>
  <c r="I51" i="3"/>
  <c r="J51" i="3" s="1"/>
  <c r="K51" i="3" s="1"/>
  <c r="D51" i="3"/>
  <c r="I50" i="3"/>
  <c r="J50" i="3" s="1"/>
  <c r="K50" i="3" s="1"/>
  <c r="D50" i="3"/>
  <c r="I49" i="3"/>
  <c r="J49" i="3" s="1"/>
  <c r="D49" i="3"/>
  <c r="J48" i="3"/>
  <c r="I48" i="3"/>
  <c r="D48" i="3"/>
  <c r="I47" i="3"/>
  <c r="J47" i="3" s="1"/>
  <c r="K47" i="3" s="1"/>
  <c r="D47" i="3"/>
  <c r="I46" i="3"/>
  <c r="J46" i="3" s="1"/>
  <c r="D46" i="3"/>
  <c r="I45" i="3"/>
  <c r="J45" i="3" s="1"/>
  <c r="K45" i="3" s="1"/>
  <c r="D45" i="3"/>
  <c r="I44" i="3"/>
  <c r="J44" i="3" s="1"/>
  <c r="D44" i="3"/>
  <c r="I43" i="3"/>
  <c r="J43" i="3" s="1"/>
  <c r="K43" i="3" s="1"/>
  <c r="D43" i="3"/>
  <c r="I42" i="3"/>
  <c r="J42" i="3" s="1"/>
  <c r="K42" i="3" s="1"/>
  <c r="D42" i="3"/>
  <c r="I41" i="3"/>
  <c r="J41" i="3" s="1"/>
  <c r="D41" i="3"/>
  <c r="J40" i="3"/>
  <c r="I40" i="3"/>
  <c r="D40" i="3"/>
  <c r="I39" i="3"/>
  <c r="J39" i="3" s="1"/>
  <c r="K39" i="3" s="1"/>
  <c r="D39" i="3"/>
  <c r="I38" i="3"/>
  <c r="J38" i="3" s="1"/>
  <c r="D38" i="3"/>
  <c r="I37" i="3"/>
  <c r="J37" i="3" s="1"/>
  <c r="K37" i="3" s="1"/>
  <c r="D37" i="3"/>
  <c r="I36" i="3"/>
  <c r="J36" i="3" s="1"/>
  <c r="D36" i="3"/>
  <c r="I35" i="3"/>
  <c r="J35" i="3" s="1"/>
  <c r="K35" i="3" s="1"/>
  <c r="D35" i="3"/>
  <c r="I34" i="3"/>
  <c r="J34" i="3" s="1"/>
  <c r="K34" i="3" s="1"/>
  <c r="D34" i="3"/>
  <c r="I33" i="3"/>
  <c r="J33" i="3" s="1"/>
  <c r="D33" i="3"/>
  <c r="J32" i="3"/>
  <c r="I32" i="3"/>
  <c r="D32" i="3"/>
  <c r="I31" i="3"/>
  <c r="J31" i="3" s="1"/>
  <c r="K31" i="3" s="1"/>
  <c r="D31" i="3"/>
  <c r="I30" i="3"/>
  <c r="J30" i="3" s="1"/>
  <c r="D30" i="3"/>
  <c r="I29" i="3"/>
  <c r="J29" i="3" s="1"/>
  <c r="K29" i="3" s="1"/>
  <c r="D29" i="3"/>
  <c r="I28" i="3"/>
  <c r="J28" i="3" s="1"/>
  <c r="D28" i="3"/>
  <c r="I27" i="3"/>
  <c r="J27" i="3" s="1"/>
  <c r="K27" i="3" s="1"/>
  <c r="D27" i="3"/>
  <c r="I26" i="3"/>
  <c r="J26" i="3" s="1"/>
  <c r="K26" i="3" s="1"/>
  <c r="D26" i="3"/>
  <c r="I25" i="3"/>
  <c r="J25" i="3" s="1"/>
  <c r="D25" i="3"/>
  <c r="J24" i="3"/>
  <c r="I24" i="3"/>
  <c r="D24" i="3"/>
  <c r="I23" i="3"/>
  <c r="J23" i="3" s="1"/>
  <c r="K23" i="3" s="1"/>
  <c r="D23" i="3"/>
  <c r="K19" i="3"/>
  <c r="I19" i="3"/>
  <c r="G19" i="3"/>
  <c r="E19" i="3"/>
  <c r="L18" i="3"/>
  <c r="F18" i="3"/>
  <c r="L17" i="3"/>
  <c r="M17" i="3" s="1"/>
  <c r="F17" i="3"/>
  <c r="L16" i="3"/>
  <c r="F16" i="3"/>
  <c r="L15" i="3"/>
  <c r="M15" i="3" s="1"/>
  <c r="F15" i="3"/>
  <c r="L14" i="3"/>
  <c r="F14" i="3"/>
  <c r="L13" i="3"/>
  <c r="F13" i="3"/>
  <c r="L12" i="3"/>
  <c r="F12" i="3"/>
  <c r="L11" i="3"/>
  <c r="F11" i="3"/>
  <c r="L10" i="3"/>
  <c r="F10" i="3"/>
  <c r="L9" i="3"/>
  <c r="F9" i="3"/>
  <c r="L8" i="3"/>
  <c r="F8" i="3"/>
  <c r="M8" i="3" s="1"/>
  <c r="L7" i="3"/>
  <c r="M7" i="3" s="1"/>
  <c r="F7" i="3"/>
  <c r="L6" i="3"/>
  <c r="F6" i="3"/>
  <c r="L5" i="3"/>
  <c r="F5" i="3"/>
  <c r="L4" i="3"/>
  <c r="F4" i="3"/>
  <c r="L3" i="3"/>
  <c r="F3" i="3"/>
  <c r="K25" i="3" l="1"/>
  <c r="K30" i="3"/>
  <c r="K33" i="3"/>
  <c r="K38" i="3"/>
  <c r="K41" i="3"/>
  <c r="K46" i="3"/>
  <c r="K49" i="3"/>
  <c r="K54" i="3"/>
  <c r="M5" i="3"/>
  <c r="M13" i="3"/>
  <c r="K24" i="3"/>
  <c r="K28" i="3"/>
  <c r="K32" i="3"/>
  <c r="K36" i="3"/>
  <c r="K40" i="3"/>
  <c r="K44" i="3"/>
  <c r="K48" i="3"/>
  <c r="K52" i="3"/>
  <c r="M16" i="3"/>
  <c r="M18" i="3"/>
  <c r="M6" i="3"/>
  <c r="M10" i="3"/>
  <c r="M14" i="3"/>
  <c r="M3" i="3"/>
  <c r="M12" i="3"/>
  <c r="M4" i="3"/>
  <c r="M9" i="3"/>
  <c r="M11" i="3"/>
  <c r="F19" i="3"/>
  <c r="L19" i="3"/>
  <c r="G32" i="5"/>
  <c r="F32" i="5"/>
  <c r="G31" i="5"/>
  <c r="I31" i="5" s="1"/>
  <c r="I30" i="5"/>
  <c r="G30" i="5"/>
  <c r="G29" i="5"/>
  <c r="I29" i="5" s="1"/>
  <c r="I28" i="5"/>
  <c r="G28" i="5"/>
  <c r="G27" i="5"/>
  <c r="I27" i="5" s="1"/>
  <c r="I26" i="5"/>
  <c r="G26" i="5"/>
  <c r="G25" i="5"/>
  <c r="I25" i="5" s="1"/>
  <c r="I24" i="5"/>
  <c r="G24" i="5"/>
  <c r="G23" i="5"/>
  <c r="I23" i="5" s="1"/>
  <c r="I22" i="5"/>
  <c r="G22" i="5"/>
  <c r="G21" i="5"/>
  <c r="I21" i="5" s="1"/>
  <c r="I20" i="5"/>
  <c r="G20" i="5"/>
  <c r="G19" i="5"/>
  <c r="I19" i="5" s="1"/>
  <c r="I18" i="5"/>
  <c r="G18" i="5"/>
  <c r="G17" i="5"/>
  <c r="I17" i="5" s="1"/>
  <c r="I16" i="5"/>
  <c r="I32" i="5" s="1"/>
  <c r="G16" i="5"/>
  <c r="K56" i="3" l="1"/>
  <c r="M19" i="3"/>
  <c r="F62" i="1"/>
  <c r="E62" i="1"/>
  <c r="D62" i="1"/>
  <c r="H61" i="1"/>
  <c r="G60" i="1"/>
  <c r="H60" i="1" s="1"/>
  <c r="G59" i="1"/>
  <c r="H59" i="1" s="1"/>
  <c r="G58" i="1"/>
  <c r="H58" i="1" s="1"/>
  <c r="G57" i="1"/>
  <c r="H57" i="1" s="1"/>
  <c r="G56" i="1"/>
  <c r="H56" i="1" s="1"/>
  <c r="G55" i="1"/>
  <c r="H55" i="1" s="1"/>
  <c r="G54" i="1"/>
  <c r="H54" i="1" s="1"/>
  <c r="G53" i="1"/>
  <c r="H53" i="1" s="1"/>
  <c r="G52" i="1"/>
  <c r="H52" i="1" s="1"/>
  <c r="G51" i="1"/>
  <c r="H51" i="1" s="1"/>
  <c r="H50" i="1"/>
  <c r="H49" i="1"/>
  <c r="G49" i="1"/>
  <c r="H48" i="1"/>
  <c r="G47" i="1"/>
  <c r="H47" i="1" s="1"/>
  <c r="H46" i="1"/>
  <c r="H45" i="1"/>
  <c r="G45" i="1"/>
  <c r="G44" i="1"/>
  <c r="H44" i="1" s="1"/>
  <c r="H43" i="1"/>
  <c r="G43" i="1"/>
  <c r="G42" i="1"/>
  <c r="H42" i="1" s="1"/>
  <c r="H41" i="1"/>
  <c r="G41" i="1"/>
  <c r="G40" i="1"/>
  <c r="H40" i="1" s="1"/>
  <c r="H39" i="1"/>
  <c r="G39" i="1"/>
  <c r="G38" i="1"/>
  <c r="H38" i="1" s="1"/>
  <c r="H37" i="1"/>
  <c r="G37" i="1"/>
  <c r="G36" i="1"/>
  <c r="H36" i="1" s="1"/>
  <c r="H35" i="1"/>
  <c r="G35" i="1"/>
  <c r="H34" i="1"/>
  <c r="G33" i="1"/>
  <c r="H33" i="1" s="1"/>
  <c r="G32" i="1"/>
  <c r="H32" i="1" s="1"/>
  <c r="G31" i="1"/>
  <c r="H31" i="1" s="1"/>
  <c r="G30" i="1"/>
  <c r="H30" i="1" s="1"/>
  <c r="G29" i="1"/>
  <c r="H29" i="1" s="1"/>
  <c r="G28" i="1"/>
  <c r="H28" i="1" s="1"/>
  <c r="G27" i="1"/>
  <c r="H27" i="1" s="1"/>
  <c r="G26" i="1"/>
  <c r="H26" i="1" s="1"/>
  <c r="G25" i="1"/>
  <c r="H25" i="1" s="1"/>
  <c r="G24" i="1"/>
  <c r="H24" i="1" s="1"/>
  <c r="G23" i="1"/>
  <c r="H23" i="1" s="1"/>
  <c r="G22" i="1"/>
  <c r="H22" i="1" s="1"/>
  <c r="G21" i="1"/>
  <c r="H21" i="1" s="1"/>
  <c r="H20" i="1"/>
  <c r="G19" i="1"/>
  <c r="H19" i="1" s="1"/>
  <c r="H18" i="1"/>
  <c r="G18" i="1"/>
  <c r="G17" i="1"/>
  <c r="H17" i="1" s="1"/>
  <c r="H16" i="1"/>
  <c r="G16" i="1"/>
  <c r="G15" i="1"/>
  <c r="H15" i="1" s="1"/>
  <c r="H14" i="1"/>
  <c r="G14" i="1"/>
  <c r="H13" i="1"/>
  <c r="G12" i="1"/>
  <c r="H12" i="1" s="1"/>
  <c r="G11" i="1"/>
  <c r="H11" i="1" s="1"/>
  <c r="G10" i="1"/>
  <c r="H10" i="1" s="1"/>
  <c r="G9" i="1"/>
  <c r="H9" i="1" s="1"/>
  <c r="G8" i="1"/>
  <c r="H8" i="1" s="1"/>
  <c r="G7" i="1"/>
  <c r="H7" i="1" s="1"/>
  <c r="G6" i="1"/>
  <c r="H6" i="1" s="1"/>
  <c r="G5" i="1"/>
  <c r="H5" i="1" s="1"/>
  <c r="G4" i="1"/>
  <c r="H4" i="1" s="1"/>
  <c r="H3" i="1"/>
  <c r="H62" i="1" l="1"/>
  <c r="G62" i="1"/>
  <c r="G72" i="6"/>
  <c r="F72" i="6"/>
  <c r="H69" i="6"/>
  <c r="H67" i="6"/>
  <c r="H65" i="6"/>
  <c r="H62" i="6"/>
  <c r="H59" i="6"/>
  <c r="H56" i="6"/>
  <c r="H54" i="6"/>
  <c r="H52" i="6"/>
  <c r="H50" i="6"/>
  <c r="H48" i="6"/>
  <c r="H46" i="6"/>
  <c r="H43" i="6"/>
  <c r="H41" i="6"/>
  <c r="H39" i="6"/>
  <c r="H37" i="6"/>
  <c r="H36" i="6"/>
  <c r="H33" i="6"/>
  <c r="H30" i="6"/>
  <c r="H27" i="6"/>
  <c r="H25" i="6"/>
  <c r="H23" i="6"/>
  <c r="H21" i="6"/>
  <c r="H19" i="6"/>
  <c r="H17" i="6"/>
  <c r="G15" i="6"/>
  <c r="H15" i="6" s="1"/>
  <c r="H13" i="6"/>
  <c r="H11" i="6"/>
  <c r="H9" i="6"/>
  <c r="H7" i="6"/>
  <c r="H4" i="6"/>
  <c r="H11" i="2" l="1"/>
  <c r="G11" i="2"/>
  <c r="I11" i="2" s="1"/>
  <c r="H10" i="2"/>
  <c r="G10" i="2"/>
  <c r="I10" i="2" s="1"/>
  <c r="I9" i="2"/>
  <c r="H9" i="2"/>
  <c r="G9" i="2"/>
  <c r="I8" i="2"/>
  <c r="H8" i="2"/>
  <c r="G8" i="2"/>
  <c r="H7" i="2"/>
  <c r="G7" i="2"/>
  <c r="I7" i="2" s="1"/>
  <c r="H6" i="2"/>
  <c r="G6" i="2"/>
  <c r="I6" i="2" s="1"/>
  <c r="I5" i="2"/>
  <c r="H5" i="2"/>
  <c r="G5" i="2"/>
  <c r="H4" i="2"/>
  <c r="I4" i="2" s="1"/>
  <c r="G4" i="2"/>
  <c r="H3" i="2"/>
  <c r="H12" i="2" s="1"/>
  <c r="G3" i="2"/>
  <c r="G12" i="2" s="1"/>
  <c r="I3" i="2" l="1"/>
  <c r="I12" i="2" s="1"/>
  <c r="G13" i="4"/>
  <c r="K13" i="4" s="1"/>
  <c r="G14" i="4"/>
  <c r="K14" i="4" s="1"/>
  <c r="G15" i="4"/>
  <c r="G11" i="4"/>
  <c r="G12" i="4"/>
  <c r="G10" i="4"/>
  <c r="K10" i="4" s="1"/>
  <c r="G9" i="4"/>
  <c r="K9" i="4"/>
  <c r="H19" i="4"/>
  <c r="I19" i="4"/>
  <c r="J19" i="4"/>
  <c r="E19" i="4"/>
  <c r="G18" i="4"/>
  <c r="K18" i="4" s="1"/>
  <c r="G17" i="4"/>
  <c r="K17" i="4" s="1"/>
  <c r="G16" i="4"/>
  <c r="K16" i="4" s="1"/>
  <c r="K15" i="4"/>
  <c r="K12" i="4"/>
  <c r="K11" i="4"/>
  <c r="G8" i="4"/>
  <c r="K8" i="4" s="1"/>
  <c r="G7" i="4"/>
  <c r="K7" i="4" s="1"/>
  <c r="G6" i="4"/>
  <c r="K6" i="4" s="1"/>
  <c r="G5" i="4"/>
  <c r="K5" i="4" s="1"/>
  <c r="G4" i="4"/>
  <c r="K4" i="4" s="1"/>
  <c r="G3" i="4"/>
  <c r="K3" i="4" s="1"/>
  <c r="K19" i="4" l="1"/>
  <c r="G19" i="4"/>
</calcChain>
</file>

<file path=xl/sharedStrings.xml><?xml version="1.0" encoding="utf-8"?>
<sst xmlns="http://schemas.openxmlformats.org/spreadsheetml/2006/main" count="810" uniqueCount="325">
  <si>
    <t>2019年毕业论文工作量统计</t>
    <phoneticPr fontId="3" type="noConversion"/>
  </si>
  <si>
    <t>序号</t>
    <phoneticPr fontId="3" type="noConversion"/>
  </si>
  <si>
    <t>教师</t>
  </si>
  <si>
    <t>专业</t>
  </si>
  <si>
    <t>人员归属</t>
  </si>
  <si>
    <t>毕业论文篇数</t>
    <phoneticPr fontId="3" type="noConversion"/>
  </si>
  <si>
    <t>毕业论文总课时</t>
    <phoneticPr fontId="3" type="noConversion"/>
  </si>
  <si>
    <t>论文指导课时</t>
    <phoneticPr fontId="3" type="noConversion"/>
  </si>
  <si>
    <t>开题答辩</t>
    <phoneticPr fontId="3" type="noConversion"/>
  </si>
  <si>
    <t>中期答辩</t>
    <phoneticPr fontId="3" type="noConversion"/>
  </si>
  <si>
    <t>论文结题答辩2（2019届189人）</t>
    <phoneticPr fontId="3" type="noConversion"/>
  </si>
  <si>
    <t>合计</t>
  </si>
  <si>
    <t>备注</t>
    <phoneticPr fontId="3" type="noConversion"/>
  </si>
  <si>
    <t>李宁</t>
    <phoneticPr fontId="3" type="noConversion"/>
  </si>
  <si>
    <t>视觉传达设计</t>
    <phoneticPr fontId="3" type="noConversion"/>
  </si>
  <si>
    <t>行知</t>
    <phoneticPr fontId="3" type="noConversion"/>
  </si>
  <si>
    <t>2020届1人休学</t>
    <phoneticPr fontId="3" type="noConversion"/>
  </si>
  <si>
    <t>高婷婷</t>
    <phoneticPr fontId="3" type="noConversion"/>
  </si>
  <si>
    <t>裴张龙</t>
    <phoneticPr fontId="3" type="noConversion"/>
  </si>
  <si>
    <t>寿玲</t>
    <phoneticPr fontId="3" type="noConversion"/>
  </si>
  <si>
    <t>吴佳醍</t>
    <phoneticPr fontId="3" type="noConversion"/>
  </si>
  <si>
    <t>夏盛品</t>
    <phoneticPr fontId="3" type="noConversion"/>
  </si>
  <si>
    <t>备注：</t>
    <phoneticPr fontId="3" type="noConversion"/>
  </si>
  <si>
    <t>1.人员归属：按行知/本部/行政/外聘分开填写</t>
    <phoneticPr fontId="3" type="noConversion"/>
  </si>
  <si>
    <t>2.2020届论文指导课时＝（专业学生总人数*18课时/每生－开题总课时－中期总课时－答辩1总课时－答辩2总课时－格式等各项检查总课时）/专业学生总人数*所带学生数</t>
    <phoneticPr fontId="3" type="noConversion"/>
  </si>
  <si>
    <t>3.2020届开题、中期检查、答辩等每个时段的工作量均为5课时</t>
    <phoneticPr fontId="3" type="noConversion"/>
  </si>
  <si>
    <t>3.2019届毕业设计结题答辩课时计入2019年的工作量，2020届毕业设计结题答辩因尚未完成，计入2020年工作量。</t>
    <phoneticPr fontId="3" type="noConversion"/>
  </si>
  <si>
    <t>俞亚明</t>
    <phoneticPr fontId="3" type="noConversion"/>
  </si>
  <si>
    <t>环境设计</t>
    <phoneticPr fontId="3" type="noConversion"/>
  </si>
  <si>
    <t>孙攀</t>
    <phoneticPr fontId="3" type="noConversion"/>
  </si>
  <si>
    <t>孙涛</t>
    <phoneticPr fontId="3" type="noConversion"/>
  </si>
  <si>
    <t>王智明</t>
    <phoneticPr fontId="3" type="noConversion"/>
  </si>
  <si>
    <t>岳秀华</t>
    <phoneticPr fontId="3" type="noConversion"/>
  </si>
  <si>
    <t>洪子臻</t>
    <phoneticPr fontId="3" type="noConversion"/>
  </si>
  <si>
    <t>袁喆</t>
    <phoneticPr fontId="3" type="noConversion"/>
  </si>
  <si>
    <t>米雪梅</t>
    <phoneticPr fontId="3" type="noConversion"/>
  </si>
  <si>
    <t>祝小林</t>
    <phoneticPr fontId="3" type="noConversion"/>
  </si>
  <si>
    <t>产品设计、环境设计</t>
    <phoneticPr fontId="3" type="noConversion"/>
  </si>
  <si>
    <t>5+3(环设）</t>
    <phoneticPr fontId="2" type="noConversion"/>
  </si>
  <si>
    <t>5+3（环设）</t>
    <phoneticPr fontId="2" type="noConversion"/>
  </si>
  <si>
    <t>4+3（环设）</t>
    <phoneticPr fontId="2" type="noConversion"/>
  </si>
  <si>
    <t>2019年毕业论文工作量统计（法学院）</t>
    <phoneticPr fontId="3" type="noConversion"/>
  </si>
  <si>
    <t>序号</t>
  </si>
  <si>
    <t>学院</t>
    <phoneticPr fontId="3" type="noConversion"/>
  </si>
  <si>
    <t>毕业论文篇数</t>
  </si>
  <si>
    <t>论文指导课时</t>
  </si>
  <si>
    <t>论文答辩课时</t>
  </si>
  <si>
    <t>法学院</t>
    <phoneticPr fontId="3" type="noConversion"/>
  </si>
  <si>
    <t>黄彤</t>
  </si>
  <si>
    <t>法学</t>
  </si>
  <si>
    <t>行知</t>
  </si>
  <si>
    <t>法学院</t>
    <phoneticPr fontId="3" type="noConversion"/>
  </si>
  <si>
    <t>黄裕安</t>
  </si>
  <si>
    <t>法学院</t>
    <phoneticPr fontId="3" type="noConversion"/>
  </si>
  <si>
    <t>童颖颖</t>
  </si>
  <si>
    <t>李祖华</t>
  </si>
  <si>
    <t>段知壮</t>
  </si>
  <si>
    <t>郑睿</t>
  </si>
  <si>
    <t>郭勇</t>
  </si>
  <si>
    <t>江丽</t>
  </si>
  <si>
    <t>张黎平</t>
  </si>
  <si>
    <t>备注：</t>
  </si>
  <si>
    <t>1.人员归属：按行知/本部/行政/外聘分开填写</t>
  </si>
  <si>
    <t>2019年毕业论文工作量统计（工学院）</t>
    <phoneticPr fontId="3" type="noConversion"/>
  </si>
  <si>
    <t>序号</t>
    <phoneticPr fontId="3" type="noConversion"/>
  </si>
  <si>
    <t>学院</t>
    <phoneticPr fontId="3" type="noConversion"/>
  </si>
  <si>
    <t>教师</t>
    <phoneticPr fontId="3" type="noConversion"/>
  </si>
  <si>
    <t>专业</t>
    <phoneticPr fontId="3" type="noConversion"/>
  </si>
  <si>
    <t>人员归属</t>
    <phoneticPr fontId="3" type="noConversion"/>
  </si>
  <si>
    <t>论文指导篇数</t>
    <phoneticPr fontId="3" type="noConversion"/>
  </si>
  <si>
    <t>毕业论文指导课时</t>
    <phoneticPr fontId="3" type="noConversion"/>
  </si>
  <si>
    <t>工学院</t>
    <phoneticPr fontId="3" type="noConversion"/>
  </si>
  <si>
    <t>包欢欢</t>
  </si>
  <si>
    <t>电信</t>
  </si>
  <si>
    <t>行知</t>
    <phoneticPr fontId="3" type="noConversion"/>
  </si>
  <si>
    <t>邓大勇</t>
  </si>
  <si>
    <t>计算机</t>
  </si>
  <si>
    <t>行知</t>
    <phoneticPr fontId="3" type="noConversion"/>
  </si>
  <si>
    <t>计算机(三校生)</t>
  </si>
  <si>
    <t>行知</t>
    <phoneticPr fontId="3" type="noConversion"/>
  </si>
  <si>
    <t>计算机(专升本)</t>
  </si>
  <si>
    <t>工学院</t>
    <phoneticPr fontId="3" type="noConversion"/>
  </si>
  <si>
    <t>杜巧连</t>
  </si>
  <si>
    <t>机械</t>
  </si>
  <si>
    <t>机械(三校生)</t>
  </si>
  <si>
    <t>何秀慧</t>
  </si>
  <si>
    <t>电信(三校生)</t>
  </si>
  <si>
    <t>胡礼广</t>
  </si>
  <si>
    <t>蒋洪奎</t>
  </si>
  <si>
    <t>李凝</t>
  </si>
  <si>
    <t>李晓梅</t>
  </si>
  <si>
    <t>李新辉</t>
  </si>
  <si>
    <t>李永祥</t>
  </si>
  <si>
    <t>林祝亮</t>
  </si>
  <si>
    <t>鲁立荣</t>
  </si>
  <si>
    <t>吕君可</t>
  </si>
  <si>
    <t>马文静</t>
  </si>
  <si>
    <t>苗春雨</t>
  </si>
  <si>
    <t>倪应华</t>
  </si>
  <si>
    <t>工学院</t>
    <phoneticPr fontId="3" type="noConversion"/>
  </si>
  <si>
    <t>施晓钟</t>
  </si>
  <si>
    <t>行知</t>
    <phoneticPr fontId="3" type="noConversion"/>
  </si>
  <si>
    <t>王霄</t>
  </si>
  <si>
    <t>王笑</t>
  </si>
  <si>
    <t>吴建军</t>
  </si>
  <si>
    <t>吴黎黎</t>
  </si>
  <si>
    <t>徐洪</t>
  </si>
  <si>
    <t>宣仲义</t>
  </si>
  <si>
    <t>杨金华</t>
  </si>
  <si>
    <t>叶安新</t>
  </si>
  <si>
    <t>叶建栲</t>
  </si>
  <si>
    <t>于莉</t>
  </si>
  <si>
    <t>袁利永</t>
  </si>
  <si>
    <t>郑丽娟</t>
  </si>
  <si>
    <t>郑青根</t>
  </si>
  <si>
    <t>周家庆</t>
  </si>
  <si>
    <t>商学院2019届毕业论文工作量汇总表</t>
  </si>
  <si>
    <t>姓名</t>
  </si>
  <si>
    <t>指导论文篇数</t>
  </si>
  <si>
    <t>指导课时</t>
  </si>
  <si>
    <t>答辩课时</t>
  </si>
  <si>
    <t>答辩课时
（扣除小数点）</t>
  </si>
  <si>
    <t>总课时</t>
  </si>
  <si>
    <t>陈红儿</t>
    <phoneticPr fontId="3" type="noConversion"/>
  </si>
  <si>
    <t>行知</t>
    <phoneticPr fontId="2" type="noConversion"/>
  </si>
  <si>
    <t>陈琪</t>
    <phoneticPr fontId="3" type="noConversion"/>
  </si>
  <si>
    <t>陈赛珍</t>
    <phoneticPr fontId="3" type="noConversion"/>
  </si>
  <si>
    <t>陈委委</t>
    <phoneticPr fontId="3" type="noConversion"/>
  </si>
  <si>
    <t>陈云娟</t>
    <phoneticPr fontId="3" type="noConversion"/>
  </si>
  <si>
    <t>葛丽珍</t>
    <phoneticPr fontId="3" type="noConversion"/>
  </si>
  <si>
    <t>何宸希</t>
    <phoneticPr fontId="3" type="noConversion"/>
  </si>
  <si>
    <t>洪鸳肖</t>
    <phoneticPr fontId="2" type="noConversion"/>
  </si>
  <si>
    <t>胡建平</t>
    <phoneticPr fontId="3" type="noConversion"/>
  </si>
  <si>
    <t>胡淑姣</t>
    <phoneticPr fontId="3" type="noConversion"/>
  </si>
  <si>
    <t>黄德伟</t>
    <phoneticPr fontId="3" type="noConversion"/>
  </si>
  <si>
    <t>黄亦君</t>
  </si>
  <si>
    <t>李洪江</t>
    <phoneticPr fontId="2" type="noConversion"/>
  </si>
  <si>
    <t>李金宁</t>
    <phoneticPr fontId="2" type="noConversion"/>
  </si>
  <si>
    <t>林燕</t>
    <phoneticPr fontId="2" type="noConversion"/>
  </si>
  <si>
    <t>刘坤</t>
  </si>
  <si>
    <t>楼德华</t>
    <phoneticPr fontId="3" type="noConversion"/>
  </si>
  <si>
    <t>楼土明</t>
    <phoneticPr fontId="2" type="noConversion"/>
  </si>
  <si>
    <t>外聘</t>
    <phoneticPr fontId="2" type="noConversion"/>
  </si>
  <si>
    <t>卢智健</t>
    <phoneticPr fontId="3" type="noConversion"/>
  </si>
  <si>
    <t>陆竞红</t>
    <phoneticPr fontId="3" type="noConversion"/>
  </si>
  <si>
    <t>骆鹏</t>
  </si>
  <si>
    <t>麻勇爱</t>
    <phoneticPr fontId="3" type="noConversion"/>
  </si>
  <si>
    <t>马燕君</t>
  </si>
  <si>
    <t>毛卫东</t>
    <phoneticPr fontId="3" type="noConversion"/>
  </si>
  <si>
    <t>倪建明</t>
  </si>
  <si>
    <t>权小勇</t>
    <phoneticPr fontId="3" type="noConversion"/>
  </si>
  <si>
    <t>邵向霞</t>
    <phoneticPr fontId="3" type="noConversion"/>
  </si>
  <si>
    <t>苏环</t>
    <phoneticPr fontId="2" type="noConversion"/>
  </si>
  <si>
    <t>陶表益</t>
    <phoneticPr fontId="3" type="noConversion"/>
  </si>
  <si>
    <t>汪静</t>
    <phoneticPr fontId="3" type="noConversion"/>
  </si>
  <si>
    <t>汪永忠</t>
    <phoneticPr fontId="2" type="noConversion"/>
  </si>
  <si>
    <t>王爱民</t>
    <phoneticPr fontId="2" type="noConversion"/>
  </si>
  <si>
    <t>王家华</t>
    <phoneticPr fontId="3" type="noConversion"/>
  </si>
  <si>
    <t>王威</t>
    <phoneticPr fontId="2" type="noConversion"/>
  </si>
  <si>
    <t>王晓琳</t>
    <phoneticPr fontId="2" type="noConversion"/>
  </si>
  <si>
    <t>王新伟</t>
  </si>
  <si>
    <t>王艳超</t>
    <phoneticPr fontId="3" type="noConversion"/>
  </si>
  <si>
    <t>吴佳</t>
    <phoneticPr fontId="3" type="noConversion"/>
  </si>
  <si>
    <t>王正新</t>
    <phoneticPr fontId="3" type="noConversion"/>
  </si>
  <si>
    <t>徐应涛</t>
    <phoneticPr fontId="2" type="noConversion"/>
  </si>
  <si>
    <t>熊晓花</t>
    <phoneticPr fontId="3" type="noConversion"/>
  </si>
  <si>
    <t>严继莹</t>
    <phoneticPr fontId="2" type="noConversion"/>
  </si>
  <si>
    <t>叶小平</t>
    <phoneticPr fontId="3" type="noConversion"/>
  </si>
  <si>
    <t>余俊灵</t>
    <phoneticPr fontId="2" type="noConversion"/>
  </si>
  <si>
    <t>张闻羽</t>
    <phoneticPr fontId="3" type="noConversion"/>
  </si>
  <si>
    <t>章也微</t>
    <phoneticPr fontId="2" type="noConversion"/>
  </si>
  <si>
    <t>虞拱辰</t>
  </si>
  <si>
    <t>金康伟</t>
    <rPh sb="0" eb="1">
      <t>jin kang wei</t>
    </rPh>
    <rPh sb="2" eb="3">
      <t>wei</t>
    </rPh>
    <phoneticPr fontId="2" type="noConversion"/>
  </si>
  <si>
    <t>本部（经管）</t>
    <phoneticPr fontId="2" type="noConversion"/>
  </si>
  <si>
    <t>李绩才</t>
  </si>
  <si>
    <t>孟秀兰</t>
    <rPh sb="0" eb="1">
      <t>meng</t>
    </rPh>
    <rPh sb="1" eb="2">
      <t>xiu lan</t>
    </rPh>
    <phoneticPr fontId="2" type="noConversion"/>
  </si>
  <si>
    <t>王晓玲</t>
  </si>
  <si>
    <t>彭红英</t>
  </si>
  <si>
    <t>郑鹏举</t>
    <phoneticPr fontId="3" type="noConversion"/>
  </si>
  <si>
    <t>楼婷渊</t>
  </si>
  <si>
    <t>李云</t>
    <phoneticPr fontId="2" type="noConversion"/>
  </si>
  <si>
    <t>黄静</t>
    <phoneticPr fontId="2" type="noConversion"/>
  </si>
  <si>
    <t>于倩倩</t>
  </si>
  <si>
    <t>胡昊田</t>
  </si>
  <si>
    <t>金正庆</t>
  </si>
  <si>
    <t>2019年毕业论文工作量统计（理学院）</t>
    <phoneticPr fontId="3" type="noConversion"/>
  </si>
  <si>
    <t>序号</t>
    <phoneticPr fontId="3" type="noConversion"/>
  </si>
  <si>
    <t>分院</t>
    <phoneticPr fontId="3" type="noConversion"/>
  </si>
  <si>
    <t>教师</t>
    <phoneticPr fontId="3" type="noConversion"/>
  </si>
  <si>
    <t>专业</t>
    <phoneticPr fontId="3" type="noConversion"/>
  </si>
  <si>
    <t>人员归属</t>
    <phoneticPr fontId="3" type="noConversion"/>
  </si>
  <si>
    <t>论文指导篇数</t>
    <phoneticPr fontId="3" type="noConversion"/>
  </si>
  <si>
    <t>论文指导课时</t>
    <phoneticPr fontId="3" type="noConversion"/>
  </si>
  <si>
    <t>论文答辩课时</t>
    <phoneticPr fontId="3" type="noConversion"/>
  </si>
  <si>
    <t>总计</t>
    <phoneticPr fontId="3" type="noConversion"/>
  </si>
  <si>
    <t>1</t>
    <phoneticPr fontId="3" type="noConversion"/>
  </si>
  <si>
    <t>理学</t>
    <phoneticPr fontId="3" type="noConversion"/>
  </si>
  <si>
    <t>陈寒松</t>
    <phoneticPr fontId="3" type="noConversion"/>
  </si>
  <si>
    <t>环境工程</t>
    <phoneticPr fontId="3" type="noConversion"/>
  </si>
  <si>
    <t>环工2015级</t>
    <phoneticPr fontId="3" type="noConversion"/>
  </si>
  <si>
    <t>2</t>
    <phoneticPr fontId="3" type="noConversion"/>
  </si>
  <si>
    <t>李小忠</t>
    <phoneticPr fontId="3" type="noConversion"/>
  </si>
  <si>
    <t>3</t>
    <phoneticPr fontId="3" type="noConversion"/>
  </si>
  <si>
    <t>吴婷</t>
    <phoneticPr fontId="3" type="noConversion"/>
  </si>
  <si>
    <t>4</t>
  </si>
  <si>
    <t>郑荣泉</t>
  </si>
  <si>
    <t>生物技术</t>
  </si>
  <si>
    <t>生技2015级</t>
  </si>
  <si>
    <t>5</t>
  </si>
  <si>
    <t>章子贵</t>
  </si>
  <si>
    <t>6</t>
  </si>
  <si>
    <t>李铭红</t>
  </si>
  <si>
    <t>7</t>
  </si>
  <si>
    <t>王芳</t>
  </si>
  <si>
    <t>8</t>
  </si>
  <si>
    <t>阮琴</t>
  </si>
  <si>
    <t>9</t>
  </si>
  <si>
    <t>杨莉</t>
  </si>
  <si>
    <t>本部</t>
  </si>
  <si>
    <t>10</t>
  </si>
  <si>
    <t>饶玉春</t>
  </si>
  <si>
    <t>11</t>
  </si>
  <si>
    <t>王长春</t>
  </si>
  <si>
    <t>12</t>
  </si>
  <si>
    <t>徐玲玲</t>
  </si>
  <si>
    <t>13</t>
  </si>
  <si>
    <t>邓刚</t>
  </si>
  <si>
    <t>罗孟飞</t>
  </si>
  <si>
    <t>应用化学</t>
    <phoneticPr fontId="3" type="noConversion"/>
  </si>
  <si>
    <t>应化2015级</t>
    <phoneticPr fontId="3" type="noConversion"/>
  </si>
  <si>
    <t>理学</t>
    <phoneticPr fontId="3" type="noConversion"/>
  </si>
  <si>
    <t>代伟</t>
    <phoneticPr fontId="3" type="noConversion"/>
  </si>
  <si>
    <t>应用化学</t>
    <phoneticPr fontId="3" type="noConversion"/>
  </si>
  <si>
    <t>应化2015级</t>
    <phoneticPr fontId="3" type="noConversion"/>
  </si>
  <si>
    <t>理学</t>
    <phoneticPr fontId="3" type="noConversion"/>
  </si>
  <si>
    <t>胡庚申</t>
    <phoneticPr fontId="3" type="noConversion"/>
  </si>
  <si>
    <t>应用化学</t>
    <phoneticPr fontId="3" type="noConversion"/>
  </si>
  <si>
    <t>肖孝辉</t>
  </si>
  <si>
    <t>谢建武</t>
  </si>
  <si>
    <t>占田广</t>
  </si>
  <si>
    <t>章康达</t>
  </si>
  <si>
    <t>朱钢国</t>
  </si>
  <si>
    <t xml:space="preserve">竺丽英 </t>
  </si>
  <si>
    <t>郝仕油</t>
  </si>
  <si>
    <t>胡鸿雨</t>
  </si>
  <si>
    <t>梁刚锋</t>
  </si>
  <si>
    <t>谢云龙</t>
  </si>
  <si>
    <t>严晓阳</t>
  </si>
  <si>
    <t>赵国良</t>
  </si>
  <si>
    <t>郑绍成</t>
  </si>
  <si>
    <t>合计：</t>
    <phoneticPr fontId="3" type="noConversion"/>
  </si>
  <si>
    <t>备注
（2015级）</t>
    <phoneticPr fontId="3" type="noConversion"/>
  </si>
  <si>
    <t>论文指导人数</t>
  </si>
  <si>
    <t>开题答辩(次数)</t>
  </si>
  <si>
    <t>中期检查(次数)</t>
  </si>
  <si>
    <t>论文一辩(次数)</t>
  </si>
  <si>
    <t>论文二辩(次数)</t>
  </si>
  <si>
    <t>开题/答辩总计（次数）</t>
  </si>
  <si>
    <t>开题/答辩总计（课时）</t>
  </si>
  <si>
    <t>工作量总计（课时）</t>
  </si>
  <si>
    <t>备注</t>
  </si>
  <si>
    <t>陈德峰</t>
  </si>
  <si>
    <t>汉语言</t>
  </si>
  <si>
    <t>文学院</t>
  </si>
  <si>
    <t>2019届普通班195人，专升本70人，1人延期</t>
  </si>
  <si>
    <t>付湘虹</t>
  </si>
  <si>
    <t>韩洪举</t>
  </si>
  <si>
    <t>毛竹生</t>
  </si>
  <si>
    <t>华金余</t>
  </si>
  <si>
    <t>宁辰</t>
  </si>
  <si>
    <t>孙竹</t>
  </si>
  <si>
    <t>杨雪兰</t>
  </si>
  <si>
    <t>魏晓彤</t>
  </si>
  <si>
    <t>俞敏华</t>
  </si>
  <si>
    <t>童水明</t>
  </si>
  <si>
    <t>张家合</t>
  </si>
  <si>
    <t>吴思萱</t>
  </si>
  <si>
    <t>吴述桥</t>
  </si>
  <si>
    <t>人文学院</t>
  </si>
  <si>
    <t>匡虹霓</t>
  </si>
  <si>
    <t>首作帝</t>
  </si>
  <si>
    <t>总计</t>
  </si>
  <si>
    <t>编号</t>
  </si>
  <si>
    <t>导师</t>
  </si>
  <si>
    <t>论文指导课时(人数*9课时)</t>
  </si>
  <si>
    <t>布存明</t>
  </si>
  <si>
    <t>崔颖</t>
  </si>
  <si>
    <t>邓琳</t>
  </si>
  <si>
    <t>杜春妙</t>
  </si>
  <si>
    <t>胡韵</t>
  </si>
  <si>
    <t>贾玲华</t>
  </si>
  <si>
    <t>蒋秀玲</t>
  </si>
  <si>
    <t>金菁</t>
  </si>
  <si>
    <t>李光霞</t>
  </si>
  <si>
    <t xml:space="preserve">李坤 </t>
  </si>
  <si>
    <t>李霞</t>
  </si>
  <si>
    <t>李迎迎</t>
  </si>
  <si>
    <t>罗益群</t>
  </si>
  <si>
    <t>马丽</t>
  </si>
  <si>
    <t>毛海英</t>
  </si>
  <si>
    <t>潘晓红</t>
  </si>
  <si>
    <t>庞军</t>
  </si>
  <si>
    <t>阮蓓怡</t>
  </si>
  <si>
    <t>邵慧娟</t>
  </si>
  <si>
    <t>邵素玲</t>
  </si>
  <si>
    <t>邵艳春</t>
  </si>
  <si>
    <t>沈继诚</t>
  </si>
  <si>
    <t>沈倩</t>
  </si>
  <si>
    <t>盛卓立</t>
  </si>
  <si>
    <t>王梅君</t>
  </si>
  <si>
    <t>吴一峰</t>
  </si>
  <si>
    <t>夏巧华</t>
  </si>
  <si>
    <t>俞利英</t>
  </si>
  <si>
    <t>袁六艳</t>
  </si>
  <si>
    <t>张红燕</t>
  </si>
  <si>
    <t>郑群</t>
  </si>
  <si>
    <t>沈蕾</t>
  </si>
  <si>
    <t>蔡伟</t>
  </si>
  <si>
    <t>合计：</t>
  </si>
  <si>
    <r>
      <rPr>
        <sz val="11"/>
        <color theme="1"/>
        <rFont val="宋体"/>
        <family val="3"/>
        <charset val="134"/>
        <scheme val="minor"/>
      </rPr>
      <t>共有173</t>
    </r>
    <r>
      <rPr>
        <sz val="12"/>
        <rFont val="等线"/>
        <family val="3"/>
        <charset val="134"/>
      </rPr>
      <t>名同学取得答辩成绩(本届有</t>
    </r>
    <r>
      <rPr>
        <sz val="11"/>
        <color theme="1"/>
        <rFont val="宋体"/>
        <family val="3"/>
        <charset val="134"/>
        <scheme val="minor"/>
      </rPr>
      <t>1名同学延期</t>
    </r>
    <r>
      <rPr>
        <sz val="12"/>
        <rFont val="等线"/>
        <family val="3"/>
        <charset val="134"/>
      </rPr>
      <t>)，共计2076课时。其中论文指导计</t>
    </r>
    <r>
      <rPr>
        <sz val="11"/>
        <color theme="1"/>
        <rFont val="宋体"/>
        <family val="3"/>
        <charset val="134"/>
        <scheme val="minor"/>
      </rPr>
      <t>1557</t>
    </r>
    <r>
      <rPr>
        <sz val="12"/>
        <rFont val="等线"/>
        <family val="3"/>
        <charset val="134"/>
      </rPr>
      <t>课时。余下519课时分布在论文开题、中期检查、一辩、二辩环节，共有65人次参与，平均每次519</t>
    </r>
    <r>
      <rPr>
        <sz val="11"/>
        <color theme="1"/>
        <rFont val="宋体"/>
        <family val="3"/>
        <charset val="134"/>
        <scheme val="minor"/>
      </rPr>
      <t>/65</t>
    </r>
    <r>
      <rPr>
        <sz val="12"/>
        <rFont val="等线"/>
        <family val="3"/>
        <charset val="134"/>
      </rPr>
      <t>课时</t>
    </r>
  </si>
  <si>
    <t xml:space="preserve"> 2019届汉语言专业毕业论文工作量统计</t>
    <phoneticPr fontId="2" type="noConversion"/>
  </si>
  <si>
    <t>2019届英语专业毕业论文工作量统计</t>
    <phoneticPr fontId="2" type="noConversion"/>
  </si>
  <si>
    <t>2015级</t>
  </si>
  <si>
    <t>2015级</t>
    <phoneticPr fontId="3" type="noConversion"/>
  </si>
  <si>
    <t>总计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</si>
</sst>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_);[Red]\(0.0\)"/>
    <numFmt numFmtId="177" formatCode="0_);[Red]\(0\)"/>
    <numFmt numFmtId="178" formatCode="0.00_ "/>
    <numFmt numFmtId="179" formatCode="0.00_);[Red]\(0.00\)"/>
  </numFmts>
  <fonts count="22">
    <font>
      <sz val="11"/>
      <color theme="1"/>
      <name val="宋体"/>
      <family val="2"/>
      <charset val="134"/>
      <scheme val="minor"/>
    </font>
    <font>
      <sz val="20"/>
      <name val="黑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14"/>
      <name val="宋体"/>
      <family val="3"/>
      <charset val="134"/>
    </font>
    <font>
      <b/>
      <sz val="20"/>
      <name val="黑体"/>
      <family val="3"/>
      <charset val="134"/>
    </font>
    <font>
      <b/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等线"/>
      <family val="3"/>
      <charset val="134"/>
    </font>
    <font>
      <b/>
      <sz val="22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theme="1"/>
      <name val="宋体"/>
      <family val="2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5"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</cellStyleXfs>
  <cellXfs count="127">
    <xf numFmtId="0" fontId="0" fillId="0" borderId="0" xfId="0">
      <alignment vertical="center"/>
    </xf>
    <xf numFmtId="0" fontId="0" fillId="0" borderId="0" xfId="0" applyAlignment="1"/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49" fontId="5" fillId="0" borderId="2" xfId="0" applyNumberFormat="1" applyFont="1" applyFill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/>
    <xf numFmtId="0" fontId="5" fillId="0" borderId="2" xfId="0" applyNumberFormat="1" applyFont="1" applyFill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 vertical="center"/>
    </xf>
    <xf numFmtId="49" fontId="5" fillId="0" borderId="2" xfId="0" applyNumberFormat="1" applyFont="1" applyBorder="1" applyAlignment="1">
      <alignment horizontal="left"/>
    </xf>
    <xf numFmtId="0" fontId="0" fillId="0" borderId="0" xfId="0" applyNumberFormat="1" applyFont="1" applyFill="1" applyBorder="1" applyAlignment="1"/>
    <xf numFmtId="0" fontId="7" fillId="2" borderId="3" xfId="1" applyNumberFormat="1" applyFont="1" applyFill="1" applyBorder="1" applyAlignment="1">
      <alignment horizontal="center" vertical="center" wrapText="1"/>
    </xf>
    <xf numFmtId="0" fontId="6" fillId="0" borderId="0" xfId="1" applyAlignment="1">
      <alignment vertical="center"/>
    </xf>
    <xf numFmtId="0" fontId="9" fillId="2" borderId="2" xfId="0" applyNumberFormat="1" applyFont="1" applyFill="1" applyBorder="1" applyAlignment="1">
      <alignment horizontal="center" vertical="center" wrapText="1"/>
    </xf>
    <xf numFmtId="176" fontId="9" fillId="2" borderId="2" xfId="0" applyNumberFormat="1" applyFont="1" applyFill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/>
    </xf>
    <xf numFmtId="0" fontId="10" fillId="0" borderId="2" xfId="2" applyFont="1" applyBorder="1" applyAlignment="1">
      <alignment horizontal="center" vertical="center" wrapText="1"/>
    </xf>
    <xf numFmtId="0" fontId="10" fillId="0" borderId="2" xfId="2" applyFont="1" applyBorder="1" applyAlignment="1">
      <alignment horizontal="center" vertical="center"/>
    </xf>
    <xf numFmtId="177" fontId="5" fillId="0" borderId="2" xfId="2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177" fontId="10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  <xf numFmtId="0" fontId="0" fillId="4" borderId="0" xfId="0" applyFill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9" fillId="2" borderId="3" xfId="0" applyNumberFormat="1" applyFont="1" applyFill="1" applyBorder="1" applyAlignment="1">
      <alignment horizontal="center" vertical="center" wrapText="1"/>
    </xf>
    <xf numFmtId="176" fontId="9" fillId="2" borderId="3" xfId="0" applyNumberFormat="1" applyFont="1" applyFill="1" applyBorder="1" applyAlignment="1">
      <alignment horizontal="center" vertical="center" wrapText="1"/>
    </xf>
    <xf numFmtId="49" fontId="5" fillId="0" borderId="2" xfId="2" applyNumberFormat="1" applyFont="1" applyBorder="1" applyAlignment="1">
      <alignment horizontal="center" vertical="center"/>
    </xf>
    <xf numFmtId="49" fontId="10" fillId="0" borderId="2" xfId="2" applyNumberFormat="1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/>
    </xf>
    <xf numFmtId="49" fontId="5" fillId="3" borderId="2" xfId="2" applyNumberFormat="1" applyFont="1" applyFill="1" applyBorder="1" applyAlignment="1">
      <alignment horizontal="center" vertical="center"/>
    </xf>
    <xf numFmtId="0" fontId="5" fillId="0" borderId="2" xfId="2" applyNumberFormat="1" applyFont="1" applyBorder="1" applyAlignment="1">
      <alignment horizontal="center" vertical="center"/>
    </xf>
    <xf numFmtId="0" fontId="10" fillId="0" borderId="2" xfId="2" applyNumberFormat="1" applyFont="1" applyBorder="1" applyAlignment="1">
      <alignment horizontal="center" vertical="center"/>
    </xf>
    <xf numFmtId="0" fontId="0" fillId="0" borderId="0" xfId="0" applyFill="1">
      <alignment vertical="center"/>
    </xf>
    <xf numFmtId="0" fontId="13" fillId="0" borderId="2" xfId="0" applyFont="1" applyBorder="1">
      <alignment vertical="center"/>
    </xf>
    <xf numFmtId="0" fontId="13" fillId="0" borderId="2" xfId="2" applyFont="1" applyFill="1" applyBorder="1" applyAlignment="1">
      <alignment horizontal="center" vertical="center"/>
    </xf>
    <xf numFmtId="176" fontId="13" fillId="0" borderId="2" xfId="0" applyNumberFormat="1" applyFont="1" applyBorder="1" applyAlignment="1">
      <alignment horizontal="center" vertical="center"/>
    </xf>
    <xf numFmtId="176" fontId="13" fillId="0" borderId="2" xfId="0" applyNumberFormat="1" applyFont="1" applyBorder="1">
      <alignment vertical="center"/>
    </xf>
    <xf numFmtId="0" fontId="13" fillId="0" borderId="2" xfId="0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>
      <alignment vertical="center"/>
    </xf>
    <xf numFmtId="176" fontId="14" fillId="0" borderId="0" xfId="0" applyNumberFormat="1" applyFont="1" applyAlignment="1">
      <alignment horizontal="center" vertical="center"/>
    </xf>
    <xf numFmtId="176" fontId="14" fillId="0" borderId="0" xfId="0" applyNumberFormat="1" applyFont="1">
      <alignment vertical="center"/>
    </xf>
    <xf numFmtId="0" fontId="11" fillId="4" borderId="5" xfId="0" applyFont="1" applyFill="1" applyBorder="1" applyAlignment="1">
      <alignment horizontal="center" vertical="center"/>
    </xf>
    <xf numFmtId="0" fontId="1" fillId="0" borderId="0" xfId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  <xf numFmtId="0" fontId="5" fillId="3" borderId="1" xfId="2" applyFont="1" applyFill="1" applyBorder="1" applyAlignment="1">
      <alignment horizontal="center" vertical="center"/>
    </xf>
    <xf numFmtId="0" fontId="5" fillId="3" borderId="6" xfId="2" applyFont="1" applyFill="1" applyBorder="1" applyAlignment="1">
      <alignment horizontal="center" vertical="center"/>
    </xf>
    <xf numFmtId="0" fontId="5" fillId="3" borderId="4" xfId="2" applyFont="1" applyFill="1" applyBorder="1" applyAlignment="1">
      <alignment horizontal="center" vertical="center"/>
    </xf>
    <xf numFmtId="0" fontId="12" fillId="0" borderId="0" xfId="0" applyFont="1" applyAlignment="1"/>
    <xf numFmtId="0" fontId="12" fillId="0" borderId="0" xfId="0" applyFont="1" applyAlignment="1">
      <alignment horizontal="center"/>
    </xf>
    <xf numFmtId="0" fontId="12" fillId="4" borderId="0" xfId="0" applyFont="1" applyFill="1" applyAlignment="1">
      <alignment horizontal="center"/>
    </xf>
    <xf numFmtId="178" fontId="12" fillId="0" borderId="0" xfId="0" applyNumberFormat="1" applyFont="1" applyAlignment="1">
      <alignment horizontal="center"/>
    </xf>
    <xf numFmtId="179" fontId="12" fillId="0" borderId="0" xfId="0" applyNumberFormat="1" applyFont="1" applyAlignment="1">
      <alignment horizontal="center"/>
    </xf>
    <xf numFmtId="0" fontId="0" fillId="0" borderId="10" xfId="0" applyFont="1" applyFill="1" applyBorder="1" applyAlignment="1">
      <alignment horizontal="left" wrapText="1"/>
    </xf>
    <xf numFmtId="0" fontId="12" fillId="0" borderId="0" xfId="0" applyFont="1" applyAlignment="1">
      <alignment horizontal="left" wrapText="1"/>
    </xf>
    <xf numFmtId="0" fontId="17" fillId="0" borderId="5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wrapText="1"/>
    </xf>
    <xf numFmtId="0" fontId="0" fillId="0" borderId="11" xfId="0" applyFont="1" applyFill="1" applyBorder="1" applyAlignment="1">
      <alignment horizontal="left" wrapText="1"/>
    </xf>
    <xf numFmtId="0" fontId="0" fillId="0" borderId="12" xfId="0" applyFont="1" applyFill="1" applyBorder="1" applyAlignment="1">
      <alignment horizontal="left" wrapText="1"/>
    </xf>
    <xf numFmtId="0" fontId="1" fillId="0" borderId="5" xfId="4" applyFont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178" fontId="18" fillId="0" borderId="2" xfId="0" applyNumberFormat="1" applyFont="1" applyBorder="1" applyAlignment="1">
      <alignment horizontal="center" vertical="center"/>
    </xf>
    <xf numFmtId="176" fontId="18" fillId="0" borderId="2" xfId="0" applyNumberFormat="1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178" fontId="18" fillId="4" borderId="2" xfId="0" applyNumberFormat="1" applyFont="1" applyFill="1" applyBorder="1" applyAlignment="1">
      <alignment horizontal="center" vertical="center"/>
    </xf>
    <xf numFmtId="177" fontId="18" fillId="4" borderId="2" xfId="0" applyNumberFormat="1" applyFont="1" applyFill="1" applyBorder="1" applyAlignment="1">
      <alignment horizontal="center" vertical="center"/>
    </xf>
    <xf numFmtId="0" fontId="18" fillId="4" borderId="0" xfId="0" applyFont="1" applyFill="1" applyAlignment="1">
      <alignment vertical="center"/>
    </xf>
    <xf numFmtId="0" fontId="19" fillId="0" borderId="2" xfId="0" applyFont="1" applyFill="1" applyBorder="1" applyAlignment="1">
      <alignment horizontal="center"/>
    </xf>
    <xf numFmtId="178" fontId="10" fillId="0" borderId="2" xfId="0" applyNumberFormat="1" applyFont="1" applyFill="1" applyBorder="1" applyAlignment="1"/>
    <xf numFmtId="179" fontId="10" fillId="0" borderId="2" xfId="0" applyNumberFormat="1" applyFont="1" applyFill="1" applyBorder="1" applyAlignment="1"/>
    <xf numFmtId="0" fontId="10" fillId="0" borderId="0" xfId="0" applyFont="1" applyFill="1">
      <alignment vertical="center"/>
    </xf>
    <xf numFmtId="0" fontId="10" fillId="0" borderId="6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6" borderId="2" xfId="0" applyFont="1" applyFill="1" applyBorder="1" applyAlignment="1">
      <alignment horizontal="center"/>
    </xf>
    <xf numFmtId="0" fontId="10" fillId="6" borderId="2" xfId="0" applyFont="1" applyFill="1" applyBorder="1" applyAlignment="1">
      <alignment horizontal="center"/>
    </xf>
    <xf numFmtId="178" fontId="10" fillId="6" borderId="2" xfId="0" applyNumberFormat="1" applyFont="1" applyFill="1" applyBorder="1" applyAlignment="1"/>
    <xf numFmtId="179" fontId="10" fillId="6" borderId="2" xfId="0" applyNumberFormat="1" applyFont="1" applyFill="1" applyBorder="1" applyAlignment="1"/>
    <xf numFmtId="0" fontId="20" fillId="0" borderId="2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 vertical="top" wrapText="1"/>
    </xf>
    <xf numFmtId="178" fontId="20" fillId="0" borderId="2" xfId="0" applyNumberFormat="1" applyFont="1" applyFill="1" applyBorder="1" applyAlignment="1">
      <alignment horizontal="center" vertical="top" wrapText="1"/>
    </xf>
    <xf numFmtId="179" fontId="9" fillId="0" borderId="2" xfId="0" applyNumberFormat="1" applyFont="1" applyFill="1" applyBorder="1" applyAlignment="1">
      <alignment horizontal="center" vertical="top" wrapText="1"/>
    </xf>
    <xf numFmtId="0" fontId="20" fillId="0" borderId="0" xfId="0" applyFont="1" applyFill="1">
      <alignment vertical="center"/>
    </xf>
    <xf numFmtId="0" fontId="21" fillId="0" borderId="2" xfId="0" applyFont="1" applyBorder="1" applyAlignment="1">
      <alignment horizontal="center" vertical="center" wrapText="1"/>
    </xf>
    <xf numFmtId="0" fontId="21" fillId="4" borderId="2" xfId="0" applyFont="1" applyFill="1" applyBorder="1" applyAlignment="1">
      <alignment horizontal="center" vertical="center" wrapText="1"/>
    </xf>
    <xf numFmtId="178" fontId="21" fillId="0" borderId="2" xfId="0" applyNumberFormat="1" applyFont="1" applyBorder="1" applyAlignment="1">
      <alignment horizontal="center" vertical="center" wrapText="1"/>
    </xf>
    <xf numFmtId="179" fontId="21" fillId="0" borderId="2" xfId="0" applyNumberFormat="1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5" fillId="0" borderId="4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21" fillId="4" borderId="6" xfId="0" applyFont="1" applyFill="1" applyBorder="1" applyAlignment="1">
      <alignment horizontal="center" vertical="center" wrapText="1"/>
    </xf>
    <xf numFmtId="0" fontId="21" fillId="5" borderId="2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2" xfId="3" applyFont="1" applyFill="1" applyBorder="1" applyAlignment="1">
      <alignment horizontal="center" vertical="center"/>
    </xf>
    <xf numFmtId="0" fontId="18" fillId="4" borderId="2" xfId="0" applyNumberFormat="1" applyFont="1" applyFill="1" applyBorder="1" applyAlignment="1">
      <alignment horizontal="center" vertical="center"/>
    </xf>
    <xf numFmtId="0" fontId="18" fillId="4" borderId="7" xfId="0" applyFont="1" applyFill="1" applyBorder="1" applyAlignment="1">
      <alignment horizontal="center" vertical="center"/>
    </xf>
    <xf numFmtId="0" fontId="18" fillId="4" borderId="8" xfId="0" applyFont="1" applyFill="1" applyBorder="1" applyAlignment="1">
      <alignment horizontal="center" vertical="center"/>
    </xf>
    <xf numFmtId="0" fontId="18" fillId="4" borderId="9" xfId="0" applyFont="1" applyFill="1" applyBorder="1" applyAlignment="1">
      <alignment horizontal="center" vertical="center"/>
    </xf>
  </cellXfs>
  <cellStyles count="5">
    <cellStyle name="常规" xfId="0" builtinId="0"/>
    <cellStyle name="常规 10" xfId="3"/>
    <cellStyle name="常规 2" xfId="2"/>
    <cellStyle name="常规 4" xfId="4"/>
    <cellStyle name="常规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3"/>
  <sheetViews>
    <sheetView tabSelected="1" workbookViewId="0">
      <selection sqref="A1:H1"/>
    </sheetView>
  </sheetViews>
  <sheetFormatPr defaultColWidth="11" defaultRowHeight="13.5"/>
  <cols>
    <col min="1" max="1" width="7.5" style="32" customWidth="1"/>
    <col min="2" max="2" width="9.125" style="32" customWidth="1"/>
    <col min="3" max="3" width="9.375" style="32" customWidth="1"/>
    <col min="4" max="4" width="12.125" style="32" customWidth="1"/>
    <col min="5" max="5" width="11" style="32" customWidth="1"/>
    <col min="6" max="6" width="15.5" style="32" hidden="1" customWidth="1"/>
    <col min="7" max="7" width="14" style="32" customWidth="1"/>
    <col min="8" max="8" width="10.625" style="32" customWidth="1"/>
    <col min="9" max="16384" width="11" style="32"/>
  </cols>
  <sheetData>
    <row r="1" spans="1:8" ht="36" customHeight="1">
      <c r="A1" s="53" t="s">
        <v>116</v>
      </c>
      <c r="B1" s="53"/>
      <c r="C1" s="53"/>
      <c r="D1" s="53"/>
      <c r="E1" s="53"/>
      <c r="F1" s="53"/>
      <c r="G1" s="53"/>
      <c r="H1" s="53"/>
    </row>
    <row r="2" spans="1:8" s="119" customFormat="1" ht="31.5" customHeight="1">
      <c r="A2" s="117" t="s">
        <v>42</v>
      </c>
      <c r="B2" s="117" t="s">
        <v>117</v>
      </c>
      <c r="C2" s="117" t="s">
        <v>4</v>
      </c>
      <c r="D2" s="109" t="s">
        <v>118</v>
      </c>
      <c r="E2" s="109" t="s">
        <v>119</v>
      </c>
      <c r="F2" s="118" t="s">
        <v>120</v>
      </c>
      <c r="G2" s="109" t="s">
        <v>121</v>
      </c>
      <c r="H2" s="109" t="s">
        <v>122</v>
      </c>
    </row>
    <row r="3" spans="1:8" s="120" customFormat="1" ht="21.75" customHeight="1">
      <c r="A3" s="85">
        <v>1</v>
      </c>
      <c r="B3" s="85" t="s">
        <v>123</v>
      </c>
      <c r="C3" s="85" t="s">
        <v>124</v>
      </c>
      <c r="D3" s="82">
        <v>11</v>
      </c>
      <c r="E3" s="82">
        <v>94</v>
      </c>
      <c r="F3" s="82">
        <v>0</v>
      </c>
      <c r="G3" s="82">
        <v>0</v>
      </c>
      <c r="H3" s="82">
        <f>E3+G3</f>
        <v>94</v>
      </c>
    </row>
    <row r="4" spans="1:8" s="120" customFormat="1" ht="21.75" customHeight="1">
      <c r="A4" s="85">
        <v>2</v>
      </c>
      <c r="B4" s="85" t="s">
        <v>125</v>
      </c>
      <c r="C4" s="85" t="s">
        <v>124</v>
      </c>
      <c r="D4" s="82">
        <v>18</v>
      </c>
      <c r="E4" s="82">
        <v>162</v>
      </c>
      <c r="F4" s="82">
        <v>48.62</v>
      </c>
      <c r="G4" s="82">
        <f t="shared" ref="G4:G12" si="0">F4-0.01</f>
        <v>48.61</v>
      </c>
      <c r="H4" s="82">
        <f t="shared" ref="H4:H61" si="1">E4+G4</f>
        <v>210.61</v>
      </c>
    </row>
    <row r="5" spans="1:8" s="120" customFormat="1" ht="21.75" customHeight="1">
      <c r="A5" s="85">
        <v>3</v>
      </c>
      <c r="B5" s="85" t="s">
        <v>126</v>
      </c>
      <c r="C5" s="85" t="s">
        <v>124</v>
      </c>
      <c r="D5" s="82">
        <v>20</v>
      </c>
      <c r="E5" s="82">
        <v>175</v>
      </c>
      <c r="F5" s="82">
        <v>60.59</v>
      </c>
      <c r="G5" s="82">
        <f t="shared" si="0"/>
        <v>60.580000000000005</v>
      </c>
      <c r="H5" s="82">
        <f t="shared" si="1"/>
        <v>235.58</v>
      </c>
    </row>
    <row r="6" spans="1:8" s="120" customFormat="1" ht="21.75" customHeight="1">
      <c r="A6" s="85">
        <v>4</v>
      </c>
      <c r="B6" s="85" t="s">
        <v>127</v>
      </c>
      <c r="C6" s="85" t="s">
        <v>124</v>
      </c>
      <c r="D6" s="82">
        <v>19</v>
      </c>
      <c r="E6" s="82">
        <v>166</v>
      </c>
      <c r="F6" s="82">
        <v>59.84</v>
      </c>
      <c r="G6" s="82">
        <f t="shared" si="0"/>
        <v>59.830000000000005</v>
      </c>
      <c r="H6" s="82">
        <f t="shared" si="1"/>
        <v>225.83</v>
      </c>
    </row>
    <row r="7" spans="1:8" s="120" customFormat="1" ht="21.75" customHeight="1">
      <c r="A7" s="85">
        <v>5</v>
      </c>
      <c r="B7" s="85" t="s">
        <v>128</v>
      </c>
      <c r="C7" s="85" t="s">
        <v>124</v>
      </c>
      <c r="D7" s="82">
        <v>15</v>
      </c>
      <c r="E7" s="82">
        <v>135</v>
      </c>
      <c r="F7" s="82">
        <v>60.59</v>
      </c>
      <c r="G7" s="82">
        <f t="shared" si="0"/>
        <v>60.580000000000005</v>
      </c>
      <c r="H7" s="82">
        <f t="shared" si="1"/>
        <v>195.58</v>
      </c>
    </row>
    <row r="8" spans="1:8" s="120" customFormat="1" ht="21.75" customHeight="1">
      <c r="A8" s="85">
        <v>6</v>
      </c>
      <c r="B8" s="85" t="s">
        <v>129</v>
      </c>
      <c r="C8" s="85" t="s">
        <v>124</v>
      </c>
      <c r="D8" s="82">
        <v>15</v>
      </c>
      <c r="E8" s="82">
        <v>135</v>
      </c>
      <c r="F8" s="82">
        <v>51.5</v>
      </c>
      <c r="G8" s="82">
        <f t="shared" si="0"/>
        <v>51.49</v>
      </c>
      <c r="H8" s="82">
        <f t="shared" si="1"/>
        <v>186.49</v>
      </c>
    </row>
    <row r="9" spans="1:8" s="120" customFormat="1" ht="21.75" customHeight="1">
      <c r="A9" s="85">
        <v>7</v>
      </c>
      <c r="B9" s="85" t="s">
        <v>130</v>
      </c>
      <c r="C9" s="85" t="s">
        <v>124</v>
      </c>
      <c r="D9" s="82">
        <v>13</v>
      </c>
      <c r="E9" s="82">
        <v>117</v>
      </c>
      <c r="F9" s="82">
        <v>32.4</v>
      </c>
      <c r="G9" s="82">
        <f t="shared" si="0"/>
        <v>32.39</v>
      </c>
      <c r="H9" s="82">
        <f t="shared" si="1"/>
        <v>149.38999999999999</v>
      </c>
    </row>
    <row r="10" spans="1:8" s="120" customFormat="1" ht="21.75" customHeight="1">
      <c r="A10" s="85">
        <v>8</v>
      </c>
      <c r="B10" s="85" t="s">
        <v>131</v>
      </c>
      <c r="C10" s="85" t="s">
        <v>124</v>
      </c>
      <c r="D10" s="82">
        <v>6</v>
      </c>
      <c r="E10" s="82">
        <v>54</v>
      </c>
      <c r="F10" s="82">
        <v>26.06</v>
      </c>
      <c r="G10" s="82">
        <f t="shared" si="0"/>
        <v>26.049999999999997</v>
      </c>
      <c r="H10" s="82">
        <f t="shared" si="1"/>
        <v>80.05</v>
      </c>
    </row>
    <row r="11" spans="1:8" s="120" customFormat="1" ht="21.75" customHeight="1">
      <c r="A11" s="85">
        <v>9</v>
      </c>
      <c r="B11" s="85" t="s">
        <v>132</v>
      </c>
      <c r="C11" s="85" t="s">
        <v>124</v>
      </c>
      <c r="D11" s="82">
        <v>17</v>
      </c>
      <c r="E11" s="82">
        <v>151</v>
      </c>
      <c r="F11" s="82">
        <v>64.88</v>
      </c>
      <c r="G11" s="82">
        <f t="shared" si="0"/>
        <v>64.86999999999999</v>
      </c>
      <c r="H11" s="82">
        <f t="shared" si="1"/>
        <v>215.87</v>
      </c>
    </row>
    <row r="12" spans="1:8" s="120" customFormat="1" ht="21.75" customHeight="1">
      <c r="A12" s="85">
        <v>10</v>
      </c>
      <c r="B12" s="85" t="s">
        <v>133</v>
      </c>
      <c r="C12" s="85" t="s">
        <v>124</v>
      </c>
      <c r="D12" s="82">
        <v>20</v>
      </c>
      <c r="E12" s="82">
        <v>166</v>
      </c>
      <c r="F12" s="82">
        <v>12.5</v>
      </c>
      <c r="G12" s="82">
        <f t="shared" si="0"/>
        <v>12.49</v>
      </c>
      <c r="H12" s="82">
        <f t="shared" si="1"/>
        <v>178.49</v>
      </c>
    </row>
    <row r="13" spans="1:8" s="120" customFormat="1" ht="21.75" customHeight="1">
      <c r="A13" s="85">
        <v>11</v>
      </c>
      <c r="B13" s="121" t="s">
        <v>134</v>
      </c>
      <c r="C13" s="85" t="s">
        <v>124</v>
      </c>
      <c r="D13" s="82">
        <v>3</v>
      </c>
      <c r="E13" s="82">
        <v>27</v>
      </c>
      <c r="F13" s="82">
        <v>0</v>
      </c>
      <c r="G13" s="82">
        <v>0</v>
      </c>
      <c r="H13" s="82">
        <f t="shared" si="1"/>
        <v>27</v>
      </c>
    </row>
    <row r="14" spans="1:8" s="120" customFormat="1" ht="21.75" customHeight="1">
      <c r="A14" s="85">
        <v>12</v>
      </c>
      <c r="B14" s="85" t="s">
        <v>135</v>
      </c>
      <c r="C14" s="85" t="s">
        <v>124</v>
      </c>
      <c r="D14" s="82">
        <v>15</v>
      </c>
      <c r="E14" s="82">
        <v>135</v>
      </c>
      <c r="F14" s="82">
        <v>43.23</v>
      </c>
      <c r="G14" s="82">
        <f t="shared" ref="G14:G19" si="2">F14-0.01</f>
        <v>43.22</v>
      </c>
      <c r="H14" s="82">
        <f t="shared" si="1"/>
        <v>178.22</v>
      </c>
    </row>
    <row r="15" spans="1:8" s="120" customFormat="1" ht="21.75" customHeight="1">
      <c r="A15" s="85">
        <v>13</v>
      </c>
      <c r="B15" s="85" t="s">
        <v>136</v>
      </c>
      <c r="C15" s="85" t="s">
        <v>124</v>
      </c>
      <c r="D15" s="82">
        <v>18</v>
      </c>
      <c r="E15" s="82">
        <v>158</v>
      </c>
      <c r="F15" s="82">
        <v>23.71</v>
      </c>
      <c r="G15" s="82">
        <f t="shared" si="2"/>
        <v>23.7</v>
      </c>
      <c r="H15" s="82">
        <f t="shared" si="1"/>
        <v>181.7</v>
      </c>
    </row>
    <row r="16" spans="1:8" s="120" customFormat="1" ht="21.75" customHeight="1">
      <c r="A16" s="85">
        <v>14</v>
      </c>
      <c r="B16" s="85" t="s">
        <v>137</v>
      </c>
      <c r="C16" s="85" t="s">
        <v>124</v>
      </c>
      <c r="D16" s="82">
        <v>13</v>
      </c>
      <c r="E16" s="82">
        <v>117</v>
      </c>
      <c r="F16" s="82">
        <v>19.54</v>
      </c>
      <c r="G16" s="82">
        <f t="shared" si="2"/>
        <v>19.529999999999998</v>
      </c>
      <c r="H16" s="82">
        <f t="shared" si="1"/>
        <v>136.53</v>
      </c>
    </row>
    <row r="17" spans="1:8" s="120" customFormat="1" ht="21.75" customHeight="1">
      <c r="A17" s="85">
        <v>15</v>
      </c>
      <c r="B17" s="85" t="s">
        <v>138</v>
      </c>
      <c r="C17" s="85" t="s">
        <v>124</v>
      </c>
      <c r="D17" s="82">
        <v>20</v>
      </c>
      <c r="E17" s="82">
        <v>168</v>
      </c>
      <c r="F17" s="82">
        <v>100.19</v>
      </c>
      <c r="G17" s="82">
        <f>F17-0.02</f>
        <v>100.17</v>
      </c>
      <c r="H17" s="82">
        <f t="shared" si="1"/>
        <v>268.17</v>
      </c>
    </row>
    <row r="18" spans="1:8" s="120" customFormat="1" ht="21.75" customHeight="1">
      <c r="A18" s="85">
        <v>16</v>
      </c>
      <c r="B18" s="85" t="s">
        <v>139</v>
      </c>
      <c r="C18" s="85" t="s">
        <v>124</v>
      </c>
      <c r="D18" s="82">
        <v>11</v>
      </c>
      <c r="E18" s="82">
        <v>99</v>
      </c>
      <c r="F18" s="82">
        <v>43.43</v>
      </c>
      <c r="G18" s="82">
        <f t="shared" si="2"/>
        <v>43.42</v>
      </c>
      <c r="H18" s="82">
        <f t="shared" si="1"/>
        <v>142.42000000000002</v>
      </c>
    </row>
    <row r="19" spans="1:8" s="120" customFormat="1" ht="21.75" customHeight="1">
      <c r="A19" s="85">
        <v>17</v>
      </c>
      <c r="B19" s="85" t="s">
        <v>140</v>
      </c>
      <c r="C19" s="85" t="s">
        <v>124</v>
      </c>
      <c r="D19" s="82">
        <v>18</v>
      </c>
      <c r="E19" s="82">
        <v>149</v>
      </c>
      <c r="F19" s="82">
        <v>58.82</v>
      </c>
      <c r="G19" s="82">
        <f t="shared" si="2"/>
        <v>58.81</v>
      </c>
      <c r="H19" s="82">
        <f t="shared" si="1"/>
        <v>207.81</v>
      </c>
    </row>
    <row r="20" spans="1:8" s="120" customFormat="1" ht="21.75" customHeight="1">
      <c r="A20" s="85">
        <v>18</v>
      </c>
      <c r="B20" s="121" t="s">
        <v>141</v>
      </c>
      <c r="C20" s="85" t="s">
        <v>142</v>
      </c>
      <c r="D20" s="82">
        <v>15</v>
      </c>
      <c r="E20" s="82">
        <v>135</v>
      </c>
      <c r="F20" s="82">
        <v>0</v>
      </c>
      <c r="G20" s="82">
        <v>0</v>
      </c>
      <c r="H20" s="82">
        <f t="shared" si="1"/>
        <v>135</v>
      </c>
    </row>
    <row r="21" spans="1:8" s="120" customFormat="1" ht="21.75" customHeight="1">
      <c r="A21" s="85">
        <v>19</v>
      </c>
      <c r="B21" s="85" t="s">
        <v>143</v>
      </c>
      <c r="C21" s="85" t="s">
        <v>124</v>
      </c>
      <c r="D21" s="82">
        <v>20</v>
      </c>
      <c r="E21" s="82">
        <v>165</v>
      </c>
      <c r="F21" s="82">
        <v>171.23</v>
      </c>
      <c r="G21" s="82">
        <f>F21-0.02</f>
        <v>171.20999999999998</v>
      </c>
      <c r="H21" s="82">
        <f t="shared" si="1"/>
        <v>336.21</v>
      </c>
    </row>
    <row r="22" spans="1:8" s="120" customFormat="1" ht="21.75" customHeight="1">
      <c r="A22" s="85">
        <v>20</v>
      </c>
      <c r="B22" s="121" t="s">
        <v>144</v>
      </c>
      <c r="C22" s="85" t="s">
        <v>124</v>
      </c>
      <c r="D22" s="82">
        <v>18</v>
      </c>
      <c r="E22" s="82">
        <v>159</v>
      </c>
      <c r="F22" s="82">
        <v>4.9800000000000004</v>
      </c>
      <c r="G22" s="82">
        <f t="shared" ref="G22:G33" si="3">F22-0.01</f>
        <v>4.9700000000000006</v>
      </c>
      <c r="H22" s="82">
        <f t="shared" si="1"/>
        <v>163.97</v>
      </c>
    </row>
    <row r="23" spans="1:8" s="120" customFormat="1" ht="21.75" customHeight="1">
      <c r="A23" s="85">
        <v>21</v>
      </c>
      <c r="B23" s="85" t="s">
        <v>145</v>
      </c>
      <c r="C23" s="85" t="s">
        <v>124</v>
      </c>
      <c r="D23" s="82">
        <v>15</v>
      </c>
      <c r="E23" s="82">
        <v>135</v>
      </c>
      <c r="F23" s="82">
        <v>58.63</v>
      </c>
      <c r="G23" s="82">
        <f t="shared" si="3"/>
        <v>58.620000000000005</v>
      </c>
      <c r="H23" s="82">
        <f t="shared" si="1"/>
        <v>193.62</v>
      </c>
    </row>
    <row r="24" spans="1:8" s="120" customFormat="1" ht="21.75" customHeight="1">
      <c r="A24" s="85">
        <v>22</v>
      </c>
      <c r="B24" s="121" t="s">
        <v>146</v>
      </c>
      <c r="C24" s="85" t="s">
        <v>124</v>
      </c>
      <c r="D24" s="82">
        <v>15</v>
      </c>
      <c r="E24" s="82">
        <v>135</v>
      </c>
      <c r="F24" s="82">
        <v>45.5</v>
      </c>
      <c r="G24" s="82">
        <f t="shared" si="3"/>
        <v>45.49</v>
      </c>
      <c r="H24" s="82">
        <f t="shared" si="1"/>
        <v>180.49</v>
      </c>
    </row>
    <row r="25" spans="1:8" s="120" customFormat="1" ht="21.75" customHeight="1">
      <c r="A25" s="85">
        <v>23</v>
      </c>
      <c r="B25" s="85" t="s">
        <v>147</v>
      </c>
      <c r="C25" s="85" t="s">
        <v>124</v>
      </c>
      <c r="D25" s="82">
        <v>0</v>
      </c>
      <c r="E25" s="82">
        <v>0</v>
      </c>
      <c r="F25" s="82">
        <v>4.34</v>
      </c>
      <c r="G25" s="82">
        <f t="shared" si="3"/>
        <v>4.33</v>
      </c>
      <c r="H25" s="82">
        <f t="shared" si="1"/>
        <v>4.33</v>
      </c>
    </row>
    <row r="26" spans="1:8" s="120" customFormat="1" ht="21.75" customHeight="1">
      <c r="A26" s="85">
        <v>24</v>
      </c>
      <c r="B26" s="85" t="s">
        <v>148</v>
      </c>
      <c r="C26" s="85" t="s">
        <v>124</v>
      </c>
      <c r="D26" s="82">
        <v>20</v>
      </c>
      <c r="E26" s="82">
        <v>175</v>
      </c>
      <c r="F26" s="82">
        <v>71.040000000000006</v>
      </c>
      <c r="G26" s="82">
        <f t="shared" si="3"/>
        <v>71.03</v>
      </c>
      <c r="H26" s="82">
        <f t="shared" si="1"/>
        <v>246.03</v>
      </c>
    </row>
    <row r="27" spans="1:8" s="120" customFormat="1" ht="21.75" customHeight="1">
      <c r="A27" s="85">
        <v>25</v>
      </c>
      <c r="B27" s="85" t="s">
        <v>149</v>
      </c>
      <c r="C27" s="85" t="s">
        <v>124</v>
      </c>
      <c r="D27" s="82">
        <v>18</v>
      </c>
      <c r="E27" s="82">
        <v>162</v>
      </c>
      <c r="F27" s="82">
        <v>47.39</v>
      </c>
      <c r="G27" s="82">
        <f t="shared" si="3"/>
        <v>47.38</v>
      </c>
      <c r="H27" s="82">
        <f t="shared" si="1"/>
        <v>209.38</v>
      </c>
    </row>
    <row r="28" spans="1:8" s="120" customFormat="1" ht="21.75" customHeight="1">
      <c r="A28" s="85">
        <v>26</v>
      </c>
      <c r="B28" s="85" t="s">
        <v>150</v>
      </c>
      <c r="C28" s="85" t="s">
        <v>124</v>
      </c>
      <c r="D28" s="82">
        <v>15</v>
      </c>
      <c r="E28" s="82">
        <v>135</v>
      </c>
      <c r="F28" s="82">
        <v>27.3</v>
      </c>
      <c r="G28" s="82">
        <f t="shared" si="3"/>
        <v>27.29</v>
      </c>
      <c r="H28" s="82">
        <f t="shared" si="1"/>
        <v>162.29</v>
      </c>
    </row>
    <row r="29" spans="1:8" s="120" customFormat="1" ht="21.75" customHeight="1">
      <c r="A29" s="85">
        <v>27</v>
      </c>
      <c r="B29" s="85" t="s">
        <v>151</v>
      </c>
      <c r="C29" s="85" t="s">
        <v>124</v>
      </c>
      <c r="D29" s="82">
        <v>20</v>
      </c>
      <c r="E29" s="82">
        <v>165</v>
      </c>
      <c r="F29" s="82">
        <v>111.17</v>
      </c>
      <c r="G29" s="82">
        <f>F29-0.02</f>
        <v>111.15</v>
      </c>
      <c r="H29" s="82">
        <f t="shared" si="1"/>
        <v>276.14999999999998</v>
      </c>
    </row>
    <row r="30" spans="1:8" s="120" customFormat="1" ht="21.75" customHeight="1">
      <c r="A30" s="85">
        <v>28</v>
      </c>
      <c r="B30" s="85" t="s">
        <v>152</v>
      </c>
      <c r="C30" s="85" t="s">
        <v>124</v>
      </c>
      <c r="D30" s="82">
        <v>20</v>
      </c>
      <c r="E30" s="82">
        <v>180</v>
      </c>
      <c r="F30" s="82">
        <v>57.7</v>
      </c>
      <c r="G30" s="82">
        <f t="shared" si="3"/>
        <v>57.690000000000005</v>
      </c>
      <c r="H30" s="82">
        <f t="shared" si="1"/>
        <v>237.69</v>
      </c>
    </row>
    <row r="31" spans="1:8" s="120" customFormat="1" ht="21.75" customHeight="1">
      <c r="A31" s="85">
        <v>29</v>
      </c>
      <c r="B31" s="121" t="s">
        <v>153</v>
      </c>
      <c r="C31" s="85" t="s">
        <v>124</v>
      </c>
      <c r="D31" s="82">
        <v>15</v>
      </c>
      <c r="E31" s="82">
        <v>135</v>
      </c>
      <c r="F31" s="82">
        <v>40.950000000000003</v>
      </c>
      <c r="G31" s="82">
        <f t="shared" si="3"/>
        <v>40.940000000000005</v>
      </c>
      <c r="H31" s="82">
        <f t="shared" si="1"/>
        <v>175.94</v>
      </c>
    </row>
    <row r="32" spans="1:8" s="120" customFormat="1" ht="21.75" customHeight="1">
      <c r="A32" s="85">
        <v>30</v>
      </c>
      <c r="B32" s="85" t="s">
        <v>154</v>
      </c>
      <c r="C32" s="85" t="s">
        <v>124</v>
      </c>
      <c r="D32" s="82">
        <v>5</v>
      </c>
      <c r="E32" s="82">
        <v>45</v>
      </c>
      <c r="F32" s="82">
        <v>13.28</v>
      </c>
      <c r="G32" s="82">
        <f t="shared" si="3"/>
        <v>13.27</v>
      </c>
      <c r="H32" s="82">
        <f t="shared" si="1"/>
        <v>58.269999999999996</v>
      </c>
    </row>
    <row r="33" spans="1:8" s="120" customFormat="1" ht="21.75" customHeight="1">
      <c r="A33" s="85">
        <v>31</v>
      </c>
      <c r="B33" s="85" t="s">
        <v>155</v>
      </c>
      <c r="C33" s="85" t="s">
        <v>124</v>
      </c>
      <c r="D33" s="82">
        <v>13</v>
      </c>
      <c r="E33" s="82">
        <v>117</v>
      </c>
      <c r="F33" s="82">
        <v>26</v>
      </c>
      <c r="G33" s="82">
        <f t="shared" si="3"/>
        <v>25.99</v>
      </c>
      <c r="H33" s="82">
        <f t="shared" si="1"/>
        <v>142.99</v>
      </c>
    </row>
    <row r="34" spans="1:8" s="120" customFormat="1" ht="21.75" customHeight="1">
      <c r="A34" s="85">
        <v>32</v>
      </c>
      <c r="B34" s="122" t="s">
        <v>156</v>
      </c>
      <c r="C34" s="85" t="s">
        <v>124</v>
      </c>
      <c r="D34" s="82">
        <v>0</v>
      </c>
      <c r="E34" s="82">
        <v>0</v>
      </c>
      <c r="F34" s="82">
        <v>0</v>
      </c>
      <c r="G34" s="82">
        <v>0</v>
      </c>
      <c r="H34" s="82">
        <f t="shared" si="1"/>
        <v>0</v>
      </c>
    </row>
    <row r="35" spans="1:8" s="120" customFormat="1" ht="21.75" customHeight="1">
      <c r="A35" s="85">
        <v>33</v>
      </c>
      <c r="B35" s="85" t="s">
        <v>157</v>
      </c>
      <c r="C35" s="85" t="s">
        <v>124</v>
      </c>
      <c r="D35" s="82">
        <v>20</v>
      </c>
      <c r="E35" s="82">
        <v>175</v>
      </c>
      <c r="F35" s="82">
        <v>65.569999999999993</v>
      </c>
      <c r="G35" s="82">
        <f t="shared" ref="G35:G45" si="4">F35-0.01</f>
        <v>65.559999999999988</v>
      </c>
      <c r="H35" s="82">
        <f t="shared" si="1"/>
        <v>240.56</v>
      </c>
    </row>
    <row r="36" spans="1:8" s="120" customFormat="1" ht="21.75" customHeight="1">
      <c r="A36" s="85">
        <v>34</v>
      </c>
      <c r="B36" s="85" t="s">
        <v>158</v>
      </c>
      <c r="C36" s="85" t="s">
        <v>124</v>
      </c>
      <c r="D36" s="82">
        <v>14</v>
      </c>
      <c r="E36" s="82">
        <v>140</v>
      </c>
      <c r="F36" s="82">
        <v>29</v>
      </c>
      <c r="G36" s="82">
        <f t="shared" si="4"/>
        <v>28.99</v>
      </c>
      <c r="H36" s="82">
        <f t="shared" si="1"/>
        <v>168.99</v>
      </c>
    </row>
    <row r="37" spans="1:8" s="120" customFormat="1" ht="21.75" customHeight="1">
      <c r="A37" s="85">
        <v>35</v>
      </c>
      <c r="B37" s="85" t="s">
        <v>159</v>
      </c>
      <c r="C37" s="85" t="s">
        <v>124</v>
      </c>
      <c r="D37" s="82">
        <v>12</v>
      </c>
      <c r="E37" s="82">
        <v>108</v>
      </c>
      <c r="F37" s="82">
        <v>17.37</v>
      </c>
      <c r="G37" s="82">
        <f t="shared" si="4"/>
        <v>17.36</v>
      </c>
      <c r="H37" s="82">
        <f t="shared" si="1"/>
        <v>125.36</v>
      </c>
    </row>
    <row r="38" spans="1:8" s="120" customFormat="1" ht="21.75" customHeight="1">
      <c r="A38" s="85">
        <v>36</v>
      </c>
      <c r="B38" s="85" t="s">
        <v>160</v>
      </c>
      <c r="C38" s="85" t="s">
        <v>124</v>
      </c>
      <c r="D38" s="82">
        <v>18</v>
      </c>
      <c r="E38" s="82">
        <v>162</v>
      </c>
      <c r="F38" s="82">
        <v>72.63</v>
      </c>
      <c r="G38" s="82">
        <f t="shared" si="4"/>
        <v>72.61999999999999</v>
      </c>
      <c r="H38" s="82">
        <f t="shared" si="1"/>
        <v>234.62</v>
      </c>
    </row>
    <row r="39" spans="1:8" s="120" customFormat="1" ht="21.75" customHeight="1">
      <c r="A39" s="85">
        <v>37</v>
      </c>
      <c r="B39" s="121" t="s">
        <v>161</v>
      </c>
      <c r="C39" s="85" t="s">
        <v>124</v>
      </c>
      <c r="D39" s="82">
        <v>21</v>
      </c>
      <c r="E39" s="82">
        <v>184</v>
      </c>
      <c r="F39" s="82">
        <v>89.31</v>
      </c>
      <c r="G39" s="82">
        <f t="shared" si="4"/>
        <v>89.3</v>
      </c>
      <c r="H39" s="82">
        <f t="shared" si="1"/>
        <v>273.3</v>
      </c>
    </row>
    <row r="40" spans="1:8" s="120" customFormat="1" ht="21.75" customHeight="1">
      <c r="A40" s="85">
        <v>38</v>
      </c>
      <c r="B40" s="85" t="s">
        <v>162</v>
      </c>
      <c r="C40" s="85" t="s">
        <v>124</v>
      </c>
      <c r="D40" s="82">
        <v>17</v>
      </c>
      <c r="E40" s="82">
        <v>153</v>
      </c>
      <c r="F40" s="82">
        <v>79.7</v>
      </c>
      <c r="G40" s="82">
        <f t="shared" si="4"/>
        <v>79.69</v>
      </c>
      <c r="H40" s="82">
        <f t="shared" si="1"/>
        <v>232.69</v>
      </c>
    </row>
    <row r="41" spans="1:8" s="120" customFormat="1" ht="21.75" customHeight="1">
      <c r="A41" s="85">
        <v>39</v>
      </c>
      <c r="B41" s="85" t="s">
        <v>163</v>
      </c>
      <c r="C41" s="85" t="s">
        <v>124</v>
      </c>
      <c r="D41" s="82">
        <v>20</v>
      </c>
      <c r="E41" s="82">
        <v>180</v>
      </c>
      <c r="F41" s="82">
        <v>49.42</v>
      </c>
      <c r="G41" s="82">
        <f t="shared" si="4"/>
        <v>49.410000000000004</v>
      </c>
      <c r="H41" s="82">
        <f t="shared" si="1"/>
        <v>229.41</v>
      </c>
    </row>
    <row r="42" spans="1:8" s="120" customFormat="1" ht="21.75" customHeight="1">
      <c r="A42" s="85">
        <v>40</v>
      </c>
      <c r="B42" s="85" t="s">
        <v>164</v>
      </c>
      <c r="C42" s="85" t="s">
        <v>124</v>
      </c>
      <c r="D42" s="82">
        <v>12</v>
      </c>
      <c r="E42" s="82">
        <v>120</v>
      </c>
      <c r="F42" s="82">
        <v>29</v>
      </c>
      <c r="G42" s="82">
        <f t="shared" si="4"/>
        <v>28.99</v>
      </c>
      <c r="H42" s="82">
        <f t="shared" si="1"/>
        <v>148.99</v>
      </c>
    </row>
    <row r="43" spans="1:8" s="120" customFormat="1" ht="21.75" customHeight="1">
      <c r="A43" s="85">
        <v>41</v>
      </c>
      <c r="B43" s="85" t="s">
        <v>165</v>
      </c>
      <c r="C43" s="85" t="s">
        <v>124</v>
      </c>
      <c r="D43" s="82">
        <v>20</v>
      </c>
      <c r="E43" s="82">
        <v>175</v>
      </c>
      <c r="F43" s="82">
        <v>73.56</v>
      </c>
      <c r="G43" s="82">
        <f t="shared" si="4"/>
        <v>73.55</v>
      </c>
      <c r="H43" s="82">
        <f t="shared" si="1"/>
        <v>248.55</v>
      </c>
    </row>
    <row r="44" spans="1:8" s="120" customFormat="1" ht="21.75" customHeight="1">
      <c r="A44" s="85">
        <v>42</v>
      </c>
      <c r="B44" s="85" t="s">
        <v>166</v>
      </c>
      <c r="C44" s="85" t="s">
        <v>124</v>
      </c>
      <c r="D44" s="82">
        <v>20</v>
      </c>
      <c r="E44" s="82">
        <v>179</v>
      </c>
      <c r="F44" s="82">
        <v>61.06</v>
      </c>
      <c r="G44" s="82">
        <f t="shared" si="4"/>
        <v>61.050000000000004</v>
      </c>
      <c r="H44" s="82">
        <f t="shared" si="1"/>
        <v>240.05</v>
      </c>
    </row>
    <row r="45" spans="1:8" s="120" customFormat="1" ht="21.75" customHeight="1">
      <c r="A45" s="85">
        <v>43</v>
      </c>
      <c r="B45" s="85" t="s">
        <v>167</v>
      </c>
      <c r="C45" s="85" t="s">
        <v>124</v>
      </c>
      <c r="D45" s="82">
        <v>19</v>
      </c>
      <c r="E45" s="82">
        <v>157</v>
      </c>
      <c r="F45" s="82">
        <v>63.37</v>
      </c>
      <c r="G45" s="82">
        <f t="shared" si="4"/>
        <v>63.36</v>
      </c>
      <c r="H45" s="82">
        <f t="shared" si="1"/>
        <v>220.36</v>
      </c>
    </row>
    <row r="46" spans="1:8" s="120" customFormat="1" ht="21.75" customHeight="1">
      <c r="A46" s="85">
        <v>44</v>
      </c>
      <c r="B46" s="85" t="s">
        <v>168</v>
      </c>
      <c r="C46" s="85" t="s">
        <v>124</v>
      </c>
      <c r="D46" s="82">
        <v>8</v>
      </c>
      <c r="E46" s="82">
        <v>80</v>
      </c>
      <c r="F46" s="82">
        <v>0</v>
      </c>
      <c r="G46" s="82">
        <v>0</v>
      </c>
      <c r="H46" s="82">
        <f t="shared" si="1"/>
        <v>80</v>
      </c>
    </row>
    <row r="47" spans="1:8" s="120" customFormat="1" ht="21.75" customHeight="1">
      <c r="A47" s="85">
        <v>45</v>
      </c>
      <c r="B47" s="85" t="s">
        <v>169</v>
      </c>
      <c r="C47" s="85" t="s">
        <v>124</v>
      </c>
      <c r="D47" s="82">
        <v>15</v>
      </c>
      <c r="E47" s="82">
        <v>135</v>
      </c>
      <c r="F47" s="82">
        <v>25.8</v>
      </c>
      <c r="G47" s="82">
        <f>F47-0.01</f>
        <v>25.79</v>
      </c>
      <c r="H47" s="82">
        <f t="shared" si="1"/>
        <v>160.79</v>
      </c>
    </row>
    <row r="48" spans="1:8" s="120" customFormat="1" ht="21.75" customHeight="1">
      <c r="A48" s="85">
        <v>46</v>
      </c>
      <c r="B48" s="122" t="s">
        <v>170</v>
      </c>
      <c r="C48" s="85" t="s">
        <v>124</v>
      </c>
      <c r="D48" s="82">
        <v>9</v>
      </c>
      <c r="E48" s="82">
        <v>108</v>
      </c>
      <c r="F48" s="82">
        <v>0</v>
      </c>
      <c r="G48" s="82">
        <v>0</v>
      </c>
      <c r="H48" s="82">
        <f t="shared" si="1"/>
        <v>108</v>
      </c>
    </row>
    <row r="49" spans="1:8" s="120" customFormat="1" ht="21.75" customHeight="1">
      <c r="A49" s="85">
        <v>47</v>
      </c>
      <c r="B49" s="121" t="s">
        <v>171</v>
      </c>
      <c r="C49" s="85" t="s">
        <v>124</v>
      </c>
      <c r="D49" s="82">
        <v>15</v>
      </c>
      <c r="E49" s="82">
        <v>135</v>
      </c>
      <c r="F49" s="82">
        <v>37.770000000000003</v>
      </c>
      <c r="G49" s="82">
        <f>F49-0.01</f>
        <v>37.760000000000005</v>
      </c>
      <c r="H49" s="82">
        <f t="shared" si="1"/>
        <v>172.76</v>
      </c>
    </row>
    <row r="50" spans="1:8" s="120" customFormat="1" ht="21.75" customHeight="1">
      <c r="A50" s="85">
        <v>48</v>
      </c>
      <c r="B50" s="85" t="s">
        <v>172</v>
      </c>
      <c r="C50" s="85" t="s">
        <v>173</v>
      </c>
      <c r="D50" s="82">
        <v>2</v>
      </c>
      <c r="E50" s="82">
        <v>18</v>
      </c>
      <c r="F50" s="82">
        <v>0</v>
      </c>
      <c r="G50" s="82">
        <v>0</v>
      </c>
      <c r="H50" s="82">
        <f t="shared" si="1"/>
        <v>18</v>
      </c>
    </row>
    <row r="51" spans="1:8" s="120" customFormat="1" ht="21.75" customHeight="1">
      <c r="A51" s="85">
        <v>49</v>
      </c>
      <c r="B51" s="85" t="s">
        <v>174</v>
      </c>
      <c r="C51" s="85" t="s">
        <v>124</v>
      </c>
      <c r="D51" s="82">
        <v>14</v>
      </c>
      <c r="E51" s="82">
        <v>140</v>
      </c>
      <c r="F51" s="82">
        <v>29</v>
      </c>
      <c r="G51" s="82">
        <f t="shared" ref="G51:G60" si="5">F51-0.01</f>
        <v>28.99</v>
      </c>
      <c r="H51" s="82">
        <f t="shared" si="1"/>
        <v>168.99</v>
      </c>
    </row>
    <row r="52" spans="1:8" s="120" customFormat="1" ht="21.75" customHeight="1">
      <c r="A52" s="85">
        <v>50</v>
      </c>
      <c r="B52" s="85" t="s">
        <v>175</v>
      </c>
      <c r="C52" s="85" t="s">
        <v>124</v>
      </c>
      <c r="D52" s="82">
        <v>8</v>
      </c>
      <c r="E52" s="82">
        <v>72</v>
      </c>
      <c r="F52" s="82">
        <v>12</v>
      </c>
      <c r="G52" s="82">
        <f t="shared" si="5"/>
        <v>11.99</v>
      </c>
      <c r="H52" s="82">
        <f t="shared" si="1"/>
        <v>83.99</v>
      </c>
    </row>
    <row r="53" spans="1:8" s="120" customFormat="1" ht="21.75" customHeight="1">
      <c r="A53" s="85">
        <v>51</v>
      </c>
      <c r="B53" s="123" t="s">
        <v>176</v>
      </c>
      <c r="C53" s="85" t="s">
        <v>124</v>
      </c>
      <c r="D53" s="82">
        <v>7</v>
      </c>
      <c r="E53" s="82">
        <v>63</v>
      </c>
      <c r="F53" s="82">
        <v>36.92</v>
      </c>
      <c r="G53" s="82">
        <f t="shared" si="5"/>
        <v>36.910000000000004</v>
      </c>
      <c r="H53" s="82">
        <f t="shared" si="1"/>
        <v>99.91</v>
      </c>
    </row>
    <row r="54" spans="1:8" s="120" customFormat="1" ht="21.75" customHeight="1">
      <c r="A54" s="85">
        <v>52</v>
      </c>
      <c r="B54" s="123" t="s">
        <v>177</v>
      </c>
      <c r="C54" s="85" t="s">
        <v>124</v>
      </c>
      <c r="D54" s="82">
        <v>12</v>
      </c>
      <c r="E54" s="82">
        <v>108</v>
      </c>
      <c r="F54" s="82">
        <v>30.4</v>
      </c>
      <c r="G54" s="82">
        <f t="shared" si="5"/>
        <v>30.389999999999997</v>
      </c>
      <c r="H54" s="82">
        <f t="shared" si="1"/>
        <v>138.38999999999999</v>
      </c>
    </row>
    <row r="55" spans="1:8" s="120" customFormat="1" ht="21.75" customHeight="1">
      <c r="A55" s="85">
        <v>53</v>
      </c>
      <c r="B55" s="85" t="s">
        <v>178</v>
      </c>
      <c r="C55" s="85" t="s">
        <v>124</v>
      </c>
      <c r="D55" s="82">
        <v>19</v>
      </c>
      <c r="E55" s="82">
        <v>171</v>
      </c>
      <c r="F55" s="82">
        <v>95.63</v>
      </c>
      <c r="G55" s="82">
        <f t="shared" si="5"/>
        <v>95.61999999999999</v>
      </c>
      <c r="H55" s="82">
        <f t="shared" si="1"/>
        <v>266.62</v>
      </c>
    </row>
    <row r="56" spans="1:8" s="120" customFormat="1" ht="21.75" customHeight="1">
      <c r="A56" s="85">
        <v>54</v>
      </c>
      <c r="B56" s="85" t="s">
        <v>179</v>
      </c>
      <c r="C56" s="85" t="s">
        <v>124</v>
      </c>
      <c r="D56" s="82">
        <v>10</v>
      </c>
      <c r="E56" s="82">
        <v>100</v>
      </c>
      <c r="F56" s="82">
        <v>29</v>
      </c>
      <c r="G56" s="82">
        <f t="shared" si="5"/>
        <v>28.99</v>
      </c>
      <c r="H56" s="82">
        <f t="shared" si="1"/>
        <v>128.99</v>
      </c>
    </row>
    <row r="57" spans="1:8" s="120" customFormat="1" ht="21.75" customHeight="1">
      <c r="A57" s="85">
        <v>55</v>
      </c>
      <c r="B57" s="85" t="s">
        <v>180</v>
      </c>
      <c r="C57" s="85" t="s">
        <v>124</v>
      </c>
      <c r="D57" s="82">
        <v>9</v>
      </c>
      <c r="E57" s="82">
        <v>81</v>
      </c>
      <c r="F57" s="82">
        <v>52.71</v>
      </c>
      <c r="G57" s="82">
        <f t="shared" si="5"/>
        <v>52.7</v>
      </c>
      <c r="H57" s="82">
        <f t="shared" si="1"/>
        <v>133.69999999999999</v>
      </c>
    </row>
    <row r="58" spans="1:8" s="120" customFormat="1" ht="21.75" customHeight="1">
      <c r="A58" s="85">
        <v>56</v>
      </c>
      <c r="B58" s="85" t="s">
        <v>181</v>
      </c>
      <c r="C58" s="85" t="s">
        <v>124</v>
      </c>
      <c r="D58" s="82">
        <v>6</v>
      </c>
      <c r="E58" s="82">
        <v>54</v>
      </c>
      <c r="F58" s="82">
        <v>39.01</v>
      </c>
      <c r="G58" s="82">
        <f t="shared" si="5"/>
        <v>39</v>
      </c>
      <c r="H58" s="82">
        <f t="shared" si="1"/>
        <v>93</v>
      </c>
    </row>
    <row r="59" spans="1:8" s="120" customFormat="1" ht="21.75" customHeight="1">
      <c r="A59" s="85">
        <v>57</v>
      </c>
      <c r="B59" s="85" t="s">
        <v>182</v>
      </c>
      <c r="C59" s="85" t="s">
        <v>124</v>
      </c>
      <c r="D59" s="82">
        <v>0</v>
      </c>
      <c r="E59" s="82">
        <v>0</v>
      </c>
      <c r="F59" s="82">
        <v>7.5</v>
      </c>
      <c r="G59" s="82">
        <f t="shared" si="5"/>
        <v>7.49</v>
      </c>
      <c r="H59" s="82">
        <f t="shared" si="1"/>
        <v>7.49</v>
      </c>
    </row>
    <row r="60" spans="1:8" s="120" customFormat="1" ht="21.75" customHeight="1">
      <c r="A60" s="85">
        <v>58</v>
      </c>
      <c r="B60" s="85" t="s">
        <v>183</v>
      </c>
      <c r="C60" s="85" t="s">
        <v>124</v>
      </c>
      <c r="D60" s="82">
        <v>0</v>
      </c>
      <c r="E60" s="82">
        <v>0</v>
      </c>
      <c r="F60" s="82">
        <v>11.4</v>
      </c>
      <c r="G60" s="82">
        <f t="shared" si="5"/>
        <v>11.39</v>
      </c>
      <c r="H60" s="82">
        <f t="shared" si="1"/>
        <v>11.39</v>
      </c>
    </row>
    <row r="61" spans="1:8" s="120" customFormat="1" ht="21.75" customHeight="1">
      <c r="A61" s="85">
        <v>59</v>
      </c>
      <c r="B61" s="85" t="s">
        <v>184</v>
      </c>
      <c r="C61" s="85" t="s">
        <v>173</v>
      </c>
      <c r="D61" s="82">
        <v>5</v>
      </c>
      <c r="E61" s="82">
        <v>45</v>
      </c>
      <c r="F61" s="82">
        <v>0</v>
      </c>
      <c r="G61" s="82">
        <v>0</v>
      </c>
      <c r="H61" s="82">
        <f t="shared" si="1"/>
        <v>45</v>
      </c>
    </row>
    <row r="62" spans="1:8" s="120" customFormat="1" ht="21.75" customHeight="1">
      <c r="A62" s="124" t="s">
        <v>11</v>
      </c>
      <c r="B62" s="125"/>
      <c r="C62" s="126"/>
      <c r="D62" s="82">
        <f>SUM(D3:D61)</f>
        <v>793</v>
      </c>
      <c r="E62" s="82">
        <f>SUM(E1:E61)</f>
        <v>7094</v>
      </c>
      <c r="F62" s="82">
        <f>SUM(F3:F61)</f>
        <v>2422.5400000000004</v>
      </c>
      <c r="G62" s="82">
        <f>SUM(G3:G61)</f>
        <v>2421.9999999999986</v>
      </c>
      <c r="H62" s="82">
        <f>SUM(H3:H61)</f>
        <v>9515.9999999999964</v>
      </c>
    </row>
    <row r="63" spans="1:8" ht="21.75" customHeight="1"/>
  </sheetData>
  <mergeCells count="2">
    <mergeCell ref="A1:H1"/>
    <mergeCell ref="A62:C62"/>
  </mergeCells>
  <phoneticPr fontId="2" type="noConversion"/>
  <dataValidations count="2">
    <dataValidation type="list" allowBlank="1" showInputMessage="1" showErrorMessage="1" sqref="B54">
      <formula1>#REF!</formula1>
    </dataValidation>
    <dataValidation type="list" allowBlank="1" showInputMessage="1" showErrorMessage="1" sqref="B55:B56 B53">
      <formula1>#REF!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workbookViewId="0">
      <selection activeCell="A3" sqref="A3:XFD12"/>
    </sheetView>
  </sheetViews>
  <sheetFormatPr defaultRowHeight="13.5"/>
  <cols>
    <col min="1" max="16384" width="9" style="17"/>
  </cols>
  <sheetData>
    <row r="1" spans="1:9" ht="25.5">
      <c r="A1" s="54" t="s">
        <v>41</v>
      </c>
      <c r="B1" s="54"/>
      <c r="C1" s="54"/>
      <c r="D1" s="54"/>
      <c r="E1" s="54"/>
      <c r="F1" s="54"/>
      <c r="G1" s="54"/>
      <c r="H1" s="54"/>
      <c r="I1" s="54"/>
    </row>
    <row r="2" spans="1:9" ht="38.25" thickBot="1">
      <c r="A2" s="18" t="s">
        <v>42</v>
      </c>
      <c r="B2" s="18" t="s">
        <v>43</v>
      </c>
      <c r="C2" s="18" t="s">
        <v>2</v>
      </c>
      <c r="D2" s="18" t="s">
        <v>3</v>
      </c>
      <c r="E2" s="18" t="s">
        <v>4</v>
      </c>
      <c r="F2" s="18" t="s">
        <v>44</v>
      </c>
      <c r="G2" s="18" t="s">
        <v>45</v>
      </c>
      <c r="H2" s="18" t="s">
        <v>46</v>
      </c>
      <c r="I2" s="18" t="s">
        <v>11</v>
      </c>
    </row>
    <row r="3" spans="1:9" s="115" customFormat="1" ht="17.25" customHeight="1">
      <c r="A3" s="113">
        <v>1</v>
      </c>
      <c r="B3" s="113" t="s">
        <v>47</v>
      </c>
      <c r="C3" s="113" t="s">
        <v>48</v>
      </c>
      <c r="D3" s="113" t="s">
        <v>49</v>
      </c>
      <c r="E3" s="113" t="s">
        <v>50</v>
      </c>
      <c r="F3" s="113">
        <v>13</v>
      </c>
      <c r="G3" s="113">
        <f>F3*8</f>
        <v>104</v>
      </c>
      <c r="H3" s="113">
        <f>F3*4</f>
        <v>52</v>
      </c>
      <c r="I3" s="113">
        <f>G3+H3</f>
        <v>156</v>
      </c>
    </row>
    <row r="4" spans="1:9" s="115" customFormat="1" ht="17.25" customHeight="1">
      <c r="A4" s="113">
        <v>2</v>
      </c>
      <c r="B4" s="113" t="s">
        <v>51</v>
      </c>
      <c r="C4" s="114" t="s">
        <v>52</v>
      </c>
      <c r="D4" s="113" t="s">
        <v>49</v>
      </c>
      <c r="E4" s="113" t="s">
        <v>50</v>
      </c>
      <c r="F4" s="114">
        <v>13</v>
      </c>
      <c r="G4" s="113">
        <f t="shared" ref="G4:G11" si="0">F4*8</f>
        <v>104</v>
      </c>
      <c r="H4" s="113">
        <f t="shared" ref="H4:H11" si="1">F4*4</f>
        <v>52</v>
      </c>
      <c r="I4" s="113">
        <f t="shared" ref="I4:I11" si="2">G4+H4</f>
        <v>156</v>
      </c>
    </row>
    <row r="5" spans="1:9" s="115" customFormat="1" ht="17.25" customHeight="1">
      <c r="A5" s="113">
        <v>3</v>
      </c>
      <c r="B5" s="113" t="s">
        <v>53</v>
      </c>
      <c r="C5" s="114" t="s">
        <v>54</v>
      </c>
      <c r="D5" s="113" t="s">
        <v>49</v>
      </c>
      <c r="E5" s="113" t="s">
        <v>50</v>
      </c>
      <c r="F5" s="113">
        <v>13</v>
      </c>
      <c r="G5" s="113">
        <f t="shared" si="0"/>
        <v>104</v>
      </c>
      <c r="H5" s="113">
        <f t="shared" si="1"/>
        <v>52</v>
      </c>
      <c r="I5" s="113">
        <f t="shared" si="2"/>
        <v>156</v>
      </c>
    </row>
    <row r="6" spans="1:9" s="115" customFormat="1" ht="17.25" customHeight="1">
      <c r="A6" s="113">
        <v>4</v>
      </c>
      <c r="B6" s="113" t="s">
        <v>53</v>
      </c>
      <c r="C6" s="114" t="s">
        <v>55</v>
      </c>
      <c r="D6" s="113" t="s">
        <v>49</v>
      </c>
      <c r="E6" s="113" t="s">
        <v>50</v>
      </c>
      <c r="F6" s="114">
        <v>13</v>
      </c>
      <c r="G6" s="113">
        <f t="shared" si="0"/>
        <v>104</v>
      </c>
      <c r="H6" s="113">
        <f t="shared" si="1"/>
        <v>52</v>
      </c>
      <c r="I6" s="113">
        <f t="shared" si="2"/>
        <v>156</v>
      </c>
    </row>
    <row r="7" spans="1:9" s="115" customFormat="1" ht="17.25" customHeight="1">
      <c r="A7" s="113">
        <v>5</v>
      </c>
      <c r="B7" s="113" t="s">
        <v>53</v>
      </c>
      <c r="C7" s="114" t="s">
        <v>56</v>
      </c>
      <c r="D7" s="114" t="s">
        <v>49</v>
      </c>
      <c r="E7" s="114" t="s">
        <v>50</v>
      </c>
      <c r="F7" s="113">
        <v>13</v>
      </c>
      <c r="G7" s="113">
        <f t="shared" si="0"/>
        <v>104</v>
      </c>
      <c r="H7" s="113">
        <f t="shared" si="1"/>
        <v>52</v>
      </c>
      <c r="I7" s="113">
        <f t="shared" si="2"/>
        <v>156</v>
      </c>
    </row>
    <row r="8" spans="1:9" s="115" customFormat="1" ht="17.25" customHeight="1">
      <c r="A8" s="113">
        <v>6</v>
      </c>
      <c r="B8" s="113" t="s">
        <v>53</v>
      </c>
      <c r="C8" s="114" t="s">
        <v>57</v>
      </c>
      <c r="D8" s="114" t="s">
        <v>49</v>
      </c>
      <c r="E8" s="114" t="s">
        <v>50</v>
      </c>
      <c r="F8" s="114">
        <v>13</v>
      </c>
      <c r="G8" s="113">
        <f t="shared" si="0"/>
        <v>104</v>
      </c>
      <c r="H8" s="113">
        <f t="shared" si="1"/>
        <v>52</v>
      </c>
      <c r="I8" s="113">
        <f t="shared" si="2"/>
        <v>156</v>
      </c>
    </row>
    <row r="9" spans="1:9" s="115" customFormat="1" ht="17.25" customHeight="1">
      <c r="A9" s="113">
        <v>7</v>
      </c>
      <c r="B9" s="113" t="s">
        <v>53</v>
      </c>
      <c r="C9" s="114" t="s">
        <v>58</v>
      </c>
      <c r="D9" s="114" t="s">
        <v>49</v>
      </c>
      <c r="E9" s="114" t="s">
        <v>50</v>
      </c>
      <c r="F9" s="113">
        <v>12</v>
      </c>
      <c r="G9" s="113">
        <f t="shared" si="0"/>
        <v>96</v>
      </c>
      <c r="H9" s="113">
        <f t="shared" si="1"/>
        <v>48</v>
      </c>
      <c r="I9" s="113">
        <f t="shared" si="2"/>
        <v>144</v>
      </c>
    </row>
    <row r="10" spans="1:9" s="115" customFormat="1" ht="17.25" customHeight="1">
      <c r="A10" s="113">
        <v>8</v>
      </c>
      <c r="B10" s="113" t="s">
        <v>53</v>
      </c>
      <c r="C10" s="114" t="s">
        <v>59</v>
      </c>
      <c r="D10" s="114" t="s">
        <v>49</v>
      </c>
      <c r="E10" s="114" t="s">
        <v>50</v>
      </c>
      <c r="F10" s="114">
        <v>13</v>
      </c>
      <c r="G10" s="113">
        <f t="shared" si="0"/>
        <v>104</v>
      </c>
      <c r="H10" s="113">
        <f t="shared" si="1"/>
        <v>52</v>
      </c>
      <c r="I10" s="113">
        <f t="shared" si="2"/>
        <v>156</v>
      </c>
    </row>
    <row r="11" spans="1:9" s="115" customFormat="1" ht="17.25" customHeight="1">
      <c r="A11" s="113">
        <v>9</v>
      </c>
      <c r="B11" s="113" t="s">
        <v>53</v>
      </c>
      <c r="C11" s="114" t="s">
        <v>60</v>
      </c>
      <c r="D11" s="114" t="s">
        <v>49</v>
      </c>
      <c r="E11" s="114" t="s">
        <v>50</v>
      </c>
      <c r="F11" s="114">
        <v>8</v>
      </c>
      <c r="G11" s="113">
        <f t="shared" si="0"/>
        <v>64</v>
      </c>
      <c r="H11" s="113">
        <f t="shared" si="1"/>
        <v>32</v>
      </c>
      <c r="I11" s="113">
        <f t="shared" si="2"/>
        <v>96</v>
      </c>
    </row>
    <row r="12" spans="1:9" s="115" customFormat="1" ht="17.25" customHeight="1">
      <c r="A12" s="114"/>
      <c r="B12" s="114"/>
      <c r="C12" s="116" t="s">
        <v>11</v>
      </c>
      <c r="D12" s="114"/>
      <c r="E12" s="114"/>
      <c r="F12" s="116">
        <v>111</v>
      </c>
      <c r="G12" s="114">
        <f>SUM(G3:G11)</f>
        <v>888</v>
      </c>
      <c r="H12" s="114">
        <f>SUM(H3:H11)</f>
        <v>444</v>
      </c>
      <c r="I12" s="116">
        <f>SUM(I3:I11)</f>
        <v>1332</v>
      </c>
    </row>
    <row r="13" spans="1:9" ht="14.25">
      <c r="A13" s="19" t="s">
        <v>61</v>
      </c>
      <c r="B13" s="19"/>
      <c r="C13" s="19" t="s">
        <v>62</v>
      </c>
      <c r="D13" s="19"/>
      <c r="E13" s="19"/>
      <c r="F13" s="19"/>
      <c r="G13" s="19"/>
      <c r="H13" s="19"/>
      <c r="I13" s="19"/>
    </row>
  </sheetData>
  <mergeCells count="1">
    <mergeCell ref="A1:I1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7"/>
  <sheetViews>
    <sheetView workbookViewId="0">
      <selection activeCell="E2" sqref="E2"/>
    </sheetView>
  </sheetViews>
  <sheetFormatPr defaultColWidth="8.875" defaultRowHeight="14.25"/>
  <cols>
    <col min="1" max="1" width="4.125" style="71" customWidth="1"/>
    <col min="2" max="2" width="7.75" style="71" customWidth="1"/>
    <col min="3" max="3" width="6.375" style="71" customWidth="1"/>
    <col min="4" max="4" width="9" style="71" customWidth="1"/>
    <col min="5" max="5" width="5.75" style="71" customWidth="1"/>
    <col min="6" max="6" width="5.875" style="71" customWidth="1"/>
    <col min="7" max="7" width="4.625" style="72" customWidth="1"/>
    <col min="8" max="8" width="4.875" style="71" customWidth="1"/>
    <col min="9" max="9" width="5.5" style="71" customWidth="1"/>
    <col min="10" max="10" width="9.125" style="71" customWidth="1"/>
    <col min="11" max="11" width="11.625" style="71" customWidth="1"/>
    <col min="12" max="12" width="8.375" style="73" customWidth="1"/>
    <col min="13" max="13" width="8.25" style="74" customWidth="1"/>
    <col min="14" max="253" width="8.875" style="70"/>
    <col min="254" max="254" width="4.125" style="70" customWidth="1"/>
    <col min="255" max="255" width="7.75" style="70" customWidth="1"/>
    <col min="256" max="256" width="6.375" style="70" customWidth="1"/>
    <col min="257" max="257" width="7" style="70" customWidth="1"/>
    <col min="258" max="258" width="5.75" style="70" customWidth="1"/>
    <col min="259" max="259" width="5.875" style="70" customWidth="1"/>
    <col min="260" max="260" width="4.625" style="70" customWidth="1"/>
    <col min="261" max="261" width="4.875" style="70" customWidth="1"/>
    <col min="262" max="262" width="5.5" style="70" customWidth="1"/>
    <col min="263" max="263" width="4.375" style="70" customWidth="1"/>
    <col min="264" max="264" width="5.625" style="70" customWidth="1"/>
    <col min="265" max="265" width="8.375" style="70" customWidth="1"/>
    <col min="266" max="266" width="8.25" style="70" customWidth="1"/>
    <col min="267" max="269" width="10.625" style="70" customWidth="1"/>
    <col min="270" max="509" width="8.875" style="70"/>
    <col min="510" max="510" width="4.125" style="70" customWidth="1"/>
    <col min="511" max="511" width="7.75" style="70" customWidth="1"/>
    <col min="512" max="512" width="6.375" style="70" customWidth="1"/>
    <col min="513" max="513" width="7" style="70" customWidth="1"/>
    <col min="514" max="514" width="5.75" style="70" customWidth="1"/>
    <col min="515" max="515" width="5.875" style="70" customWidth="1"/>
    <col min="516" max="516" width="4.625" style="70" customWidth="1"/>
    <col min="517" max="517" width="4.875" style="70" customWidth="1"/>
    <col min="518" max="518" width="5.5" style="70" customWidth="1"/>
    <col min="519" max="519" width="4.375" style="70" customWidth="1"/>
    <col min="520" max="520" width="5.625" style="70" customWidth="1"/>
    <col min="521" max="521" width="8.375" style="70" customWidth="1"/>
    <col min="522" max="522" width="8.25" style="70" customWidth="1"/>
    <col min="523" max="525" width="10.625" style="70" customWidth="1"/>
    <col min="526" max="765" width="8.875" style="70"/>
    <col min="766" max="766" width="4.125" style="70" customWidth="1"/>
    <col min="767" max="767" width="7.75" style="70" customWidth="1"/>
    <col min="768" max="768" width="6.375" style="70" customWidth="1"/>
    <col min="769" max="769" width="7" style="70" customWidth="1"/>
    <col min="770" max="770" width="5.75" style="70" customWidth="1"/>
    <col min="771" max="771" width="5.875" style="70" customWidth="1"/>
    <col min="772" max="772" width="4.625" style="70" customWidth="1"/>
    <col min="773" max="773" width="4.875" style="70" customWidth="1"/>
    <col min="774" max="774" width="5.5" style="70" customWidth="1"/>
    <col min="775" max="775" width="4.375" style="70" customWidth="1"/>
    <col min="776" max="776" width="5.625" style="70" customWidth="1"/>
    <col min="777" max="777" width="8.375" style="70" customWidth="1"/>
    <col min="778" max="778" width="8.25" style="70" customWidth="1"/>
    <col min="779" max="781" width="10.625" style="70" customWidth="1"/>
    <col min="782" max="1021" width="8.875" style="70"/>
    <col min="1022" max="1022" width="4.125" style="70" customWidth="1"/>
    <col min="1023" max="1023" width="7.75" style="70" customWidth="1"/>
    <col min="1024" max="1024" width="6.375" style="70" customWidth="1"/>
    <col min="1025" max="1025" width="7" style="70" customWidth="1"/>
    <col min="1026" max="1026" width="5.75" style="70" customWidth="1"/>
    <col min="1027" max="1027" width="5.875" style="70" customWidth="1"/>
    <col min="1028" max="1028" width="4.625" style="70" customWidth="1"/>
    <col min="1029" max="1029" width="4.875" style="70" customWidth="1"/>
    <col min="1030" max="1030" width="5.5" style="70" customWidth="1"/>
    <col min="1031" max="1031" width="4.375" style="70" customWidth="1"/>
    <col min="1032" max="1032" width="5.625" style="70" customWidth="1"/>
    <col min="1033" max="1033" width="8.375" style="70" customWidth="1"/>
    <col min="1034" max="1034" width="8.25" style="70" customWidth="1"/>
    <col min="1035" max="1037" width="10.625" style="70" customWidth="1"/>
    <col min="1038" max="1277" width="8.875" style="70"/>
    <col min="1278" max="1278" width="4.125" style="70" customWidth="1"/>
    <col min="1279" max="1279" width="7.75" style="70" customWidth="1"/>
    <col min="1280" max="1280" width="6.375" style="70" customWidth="1"/>
    <col min="1281" max="1281" width="7" style="70" customWidth="1"/>
    <col min="1282" max="1282" width="5.75" style="70" customWidth="1"/>
    <col min="1283" max="1283" width="5.875" style="70" customWidth="1"/>
    <col min="1284" max="1284" width="4.625" style="70" customWidth="1"/>
    <col min="1285" max="1285" width="4.875" style="70" customWidth="1"/>
    <col min="1286" max="1286" width="5.5" style="70" customWidth="1"/>
    <col min="1287" max="1287" width="4.375" style="70" customWidth="1"/>
    <col min="1288" max="1288" width="5.625" style="70" customWidth="1"/>
    <col min="1289" max="1289" width="8.375" style="70" customWidth="1"/>
    <col min="1290" max="1290" width="8.25" style="70" customWidth="1"/>
    <col min="1291" max="1293" width="10.625" style="70" customWidth="1"/>
    <col min="1294" max="1533" width="8.875" style="70"/>
    <col min="1534" max="1534" width="4.125" style="70" customWidth="1"/>
    <col min="1535" max="1535" width="7.75" style="70" customWidth="1"/>
    <col min="1536" max="1536" width="6.375" style="70" customWidth="1"/>
    <col min="1537" max="1537" width="7" style="70" customWidth="1"/>
    <col min="1538" max="1538" width="5.75" style="70" customWidth="1"/>
    <col min="1539" max="1539" width="5.875" style="70" customWidth="1"/>
    <col min="1540" max="1540" width="4.625" style="70" customWidth="1"/>
    <col min="1541" max="1541" width="4.875" style="70" customWidth="1"/>
    <col min="1542" max="1542" width="5.5" style="70" customWidth="1"/>
    <col min="1543" max="1543" width="4.375" style="70" customWidth="1"/>
    <col min="1544" max="1544" width="5.625" style="70" customWidth="1"/>
    <col min="1545" max="1545" width="8.375" style="70" customWidth="1"/>
    <col min="1546" max="1546" width="8.25" style="70" customWidth="1"/>
    <col min="1547" max="1549" width="10.625" style="70" customWidth="1"/>
    <col min="1550" max="1789" width="8.875" style="70"/>
    <col min="1790" max="1790" width="4.125" style="70" customWidth="1"/>
    <col min="1791" max="1791" width="7.75" style="70" customWidth="1"/>
    <col min="1792" max="1792" width="6.375" style="70" customWidth="1"/>
    <col min="1793" max="1793" width="7" style="70" customWidth="1"/>
    <col min="1794" max="1794" width="5.75" style="70" customWidth="1"/>
    <col min="1795" max="1795" width="5.875" style="70" customWidth="1"/>
    <col min="1796" max="1796" width="4.625" style="70" customWidth="1"/>
    <col min="1797" max="1797" width="4.875" style="70" customWidth="1"/>
    <col min="1798" max="1798" width="5.5" style="70" customWidth="1"/>
    <col min="1799" max="1799" width="4.375" style="70" customWidth="1"/>
    <col min="1800" max="1800" width="5.625" style="70" customWidth="1"/>
    <col min="1801" max="1801" width="8.375" style="70" customWidth="1"/>
    <col min="1802" max="1802" width="8.25" style="70" customWidth="1"/>
    <col min="1803" max="1805" width="10.625" style="70" customWidth="1"/>
    <col min="1806" max="2045" width="8.875" style="70"/>
    <col min="2046" max="2046" width="4.125" style="70" customWidth="1"/>
    <col min="2047" max="2047" width="7.75" style="70" customWidth="1"/>
    <col min="2048" max="2048" width="6.375" style="70" customWidth="1"/>
    <col min="2049" max="2049" width="7" style="70" customWidth="1"/>
    <col min="2050" max="2050" width="5.75" style="70" customWidth="1"/>
    <col min="2051" max="2051" width="5.875" style="70" customWidth="1"/>
    <col min="2052" max="2052" width="4.625" style="70" customWidth="1"/>
    <col min="2053" max="2053" width="4.875" style="70" customWidth="1"/>
    <col min="2054" max="2054" width="5.5" style="70" customWidth="1"/>
    <col min="2055" max="2055" width="4.375" style="70" customWidth="1"/>
    <col min="2056" max="2056" width="5.625" style="70" customWidth="1"/>
    <col min="2057" max="2057" width="8.375" style="70" customWidth="1"/>
    <col min="2058" max="2058" width="8.25" style="70" customWidth="1"/>
    <col min="2059" max="2061" width="10.625" style="70" customWidth="1"/>
    <col min="2062" max="2301" width="8.875" style="70"/>
    <col min="2302" max="2302" width="4.125" style="70" customWidth="1"/>
    <col min="2303" max="2303" width="7.75" style="70" customWidth="1"/>
    <col min="2304" max="2304" width="6.375" style="70" customWidth="1"/>
    <col min="2305" max="2305" width="7" style="70" customWidth="1"/>
    <col min="2306" max="2306" width="5.75" style="70" customWidth="1"/>
    <col min="2307" max="2307" width="5.875" style="70" customWidth="1"/>
    <col min="2308" max="2308" width="4.625" style="70" customWidth="1"/>
    <col min="2309" max="2309" width="4.875" style="70" customWidth="1"/>
    <col min="2310" max="2310" width="5.5" style="70" customWidth="1"/>
    <col min="2311" max="2311" width="4.375" style="70" customWidth="1"/>
    <col min="2312" max="2312" width="5.625" style="70" customWidth="1"/>
    <col min="2313" max="2313" width="8.375" style="70" customWidth="1"/>
    <col min="2314" max="2314" width="8.25" style="70" customWidth="1"/>
    <col min="2315" max="2317" width="10.625" style="70" customWidth="1"/>
    <col min="2318" max="2557" width="8.875" style="70"/>
    <col min="2558" max="2558" width="4.125" style="70" customWidth="1"/>
    <col min="2559" max="2559" width="7.75" style="70" customWidth="1"/>
    <col min="2560" max="2560" width="6.375" style="70" customWidth="1"/>
    <col min="2561" max="2561" width="7" style="70" customWidth="1"/>
    <col min="2562" max="2562" width="5.75" style="70" customWidth="1"/>
    <col min="2563" max="2563" width="5.875" style="70" customWidth="1"/>
    <col min="2564" max="2564" width="4.625" style="70" customWidth="1"/>
    <col min="2565" max="2565" width="4.875" style="70" customWidth="1"/>
    <col min="2566" max="2566" width="5.5" style="70" customWidth="1"/>
    <col min="2567" max="2567" width="4.375" style="70" customWidth="1"/>
    <col min="2568" max="2568" width="5.625" style="70" customWidth="1"/>
    <col min="2569" max="2569" width="8.375" style="70" customWidth="1"/>
    <col min="2570" max="2570" width="8.25" style="70" customWidth="1"/>
    <col min="2571" max="2573" width="10.625" style="70" customWidth="1"/>
    <col min="2574" max="2813" width="8.875" style="70"/>
    <col min="2814" max="2814" width="4.125" style="70" customWidth="1"/>
    <col min="2815" max="2815" width="7.75" style="70" customWidth="1"/>
    <col min="2816" max="2816" width="6.375" style="70" customWidth="1"/>
    <col min="2817" max="2817" width="7" style="70" customWidth="1"/>
    <col min="2818" max="2818" width="5.75" style="70" customWidth="1"/>
    <col min="2819" max="2819" width="5.875" style="70" customWidth="1"/>
    <col min="2820" max="2820" width="4.625" style="70" customWidth="1"/>
    <col min="2821" max="2821" width="4.875" style="70" customWidth="1"/>
    <col min="2822" max="2822" width="5.5" style="70" customWidth="1"/>
    <col min="2823" max="2823" width="4.375" style="70" customWidth="1"/>
    <col min="2824" max="2824" width="5.625" style="70" customWidth="1"/>
    <col min="2825" max="2825" width="8.375" style="70" customWidth="1"/>
    <col min="2826" max="2826" width="8.25" style="70" customWidth="1"/>
    <col min="2827" max="2829" width="10.625" style="70" customWidth="1"/>
    <col min="2830" max="3069" width="8.875" style="70"/>
    <col min="3070" max="3070" width="4.125" style="70" customWidth="1"/>
    <col min="3071" max="3071" width="7.75" style="70" customWidth="1"/>
    <col min="3072" max="3072" width="6.375" style="70" customWidth="1"/>
    <col min="3073" max="3073" width="7" style="70" customWidth="1"/>
    <col min="3074" max="3074" width="5.75" style="70" customWidth="1"/>
    <col min="3075" max="3075" width="5.875" style="70" customWidth="1"/>
    <col min="3076" max="3076" width="4.625" style="70" customWidth="1"/>
    <col min="3077" max="3077" width="4.875" style="70" customWidth="1"/>
    <col min="3078" max="3078" width="5.5" style="70" customWidth="1"/>
    <col min="3079" max="3079" width="4.375" style="70" customWidth="1"/>
    <col min="3080" max="3080" width="5.625" style="70" customWidth="1"/>
    <col min="3081" max="3081" width="8.375" style="70" customWidth="1"/>
    <col min="3082" max="3082" width="8.25" style="70" customWidth="1"/>
    <col min="3083" max="3085" width="10.625" style="70" customWidth="1"/>
    <col min="3086" max="3325" width="8.875" style="70"/>
    <col min="3326" max="3326" width="4.125" style="70" customWidth="1"/>
    <col min="3327" max="3327" width="7.75" style="70" customWidth="1"/>
    <col min="3328" max="3328" width="6.375" style="70" customWidth="1"/>
    <col min="3329" max="3329" width="7" style="70" customWidth="1"/>
    <col min="3330" max="3330" width="5.75" style="70" customWidth="1"/>
    <col min="3331" max="3331" width="5.875" style="70" customWidth="1"/>
    <col min="3332" max="3332" width="4.625" style="70" customWidth="1"/>
    <col min="3333" max="3333" width="4.875" style="70" customWidth="1"/>
    <col min="3334" max="3334" width="5.5" style="70" customWidth="1"/>
    <col min="3335" max="3335" width="4.375" style="70" customWidth="1"/>
    <col min="3336" max="3336" width="5.625" style="70" customWidth="1"/>
    <col min="3337" max="3337" width="8.375" style="70" customWidth="1"/>
    <col min="3338" max="3338" width="8.25" style="70" customWidth="1"/>
    <col min="3339" max="3341" width="10.625" style="70" customWidth="1"/>
    <col min="3342" max="3581" width="8.875" style="70"/>
    <col min="3582" max="3582" width="4.125" style="70" customWidth="1"/>
    <col min="3583" max="3583" width="7.75" style="70" customWidth="1"/>
    <col min="3584" max="3584" width="6.375" style="70" customWidth="1"/>
    <col min="3585" max="3585" width="7" style="70" customWidth="1"/>
    <col min="3586" max="3586" width="5.75" style="70" customWidth="1"/>
    <col min="3587" max="3587" width="5.875" style="70" customWidth="1"/>
    <col min="3588" max="3588" width="4.625" style="70" customWidth="1"/>
    <col min="3589" max="3589" width="4.875" style="70" customWidth="1"/>
    <col min="3590" max="3590" width="5.5" style="70" customWidth="1"/>
    <col min="3591" max="3591" width="4.375" style="70" customWidth="1"/>
    <col min="3592" max="3592" width="5.625" style="70" customWidth="1"/>
    <col min="3593" max="3593" width="8.375" style="70" customWidth="1"/>
    <col min="3594" max="3594" width="8.25" style="70" customWidth="1"/>
    <col min="3595" max="3597" width="10.625" style="70" customWidth="1"/>
    <col min="3598" max="3837" width="8.875" style="70"/>
    <col min="3838" max="3838" width="4.125" style="70" customWidth="1"/>
    <col min="3839" max="3839" width="7.75" style="70" customWidth="1"/>
    <col min="3840" max="3840" width="6.375" style="70" customWidth="1"/>
    <col min="3841" max="3841" width="7" style="70" customWidth="1"/>
    <col min="3842" max="3842" width="5.75" style="70" customWidth="1"/>
    <col min="3843" max="3843" width="5.875" style="70" customWidth="1"/>
    <col min="3844" max="3844" width="4.625" style="70" customWidth="1"/>
    <col min="3845" max="3845" width="4.875" style="70" customWidth="1"/>
    <col min="3846" max="3846" width="5.5" style="70" customWidth="1"/>
    <col min="3847" max="3847" width="4.375" style="70" customWidth="1"/>
    <col min="3848" max="3848" width="5.625" style="70" customWidth="1"/>
    <col min="3849" max="3849" width="8.375" style="70" customWidth="1"/>
    <col min="3850" max="3850" width="8.25" style="70" customWidth="1"/>
    <col min="3851" max="3853" width="10.625" style="70" customWidth="1"/>
    <col min="3854" max="4093" width="8.875" style="70"/>
    <col min="4094" max="4094" width="4.125" style="70" customWidth="1"/>
    <col min="4095" max="4095" width="7.75" style="70" customWidth="1"/>
    <col min="4096" max="4096" width="6.375" style="70" customWidth="1"/>
    <col min="4097" max="4097" width="7" style="70" customWidth="1"/>
    <col min="4098" max="4098" width="5.75" style="70" customWidth="1"/>
    <col min="4099" max="4099" width="5.875" style="70" customWidth="1"/>
    <col min="4100" max="4100" width="4.625" style="70" customWidth="1"/>
    <col min="4101" max="4101" width="4.875" style="70" customWidth="1"/>
    <col min="4102" max="4102" width="5.5" style="70" customWidth="1"/>
    <col min="4103" max="4103" width="4.375" style="70" customWidth="1"/>
    <col min="4104" max="4104" width="5.625" style="70" customWidth="1"/>
    <col min="4105" max="4105" width="8.375" style="70" customWidth="1"/>
    <col min="4106" max="4106" width="8.25" style="70" customWidth="1"/>
    <col min="4107" max="4109" width="10.625" style="70" customWidth="1"/>
    <col min="4110" max="4349" width="8.875" style="70"/>
    <col min="4350" max="4350" width="4.125" style="70" customWidth="1"/>
    <col min="4351" max="4351" width="7.75" style="70" customWidth="1"/>
    <col min="4352" max="4352" width="6.375" style="70" customWidth="1"/>
    <col min="4353" max="4353" width="7" style="70" customWidth="1"/>
    <col min="4354" max="4354" width="5.75" style="70" customWidth="1"/>
    <col min="4355" max="4355" width="5.875" style="70" customWidth="1"/>
    <col min="4356" max="4356" width="4.625" style="70" customWidth="1"/>
    <col min="4357" max="4357" width="4.875" style="70" customWidth="1"/>
    <col min="4358" max="4358" width="5.5" style="70" customWidth="1"/>
    <col min="4359" max="4359" width="4.375" style="70" customWidth="1"/>
    <col min="4360" max="4360" width="5.625" style="70" customWidth="1"/>
    <col min="4361" max="4361" width="8.375" style="70" customWidth="1"/>
    <col min="4362" max="4362" width="8.25" style="70" customWidth="1"/>
    <col min="4363" max="4365" width="10.625" style="70" customWidth="1"/>
    <col min="4366" max="4605" width="8.875" style="70"/>
    <col min="4606" max="4606" width="4.125" style="70" customWidth="1"/>
    <col min="4607" max="4607" width="7.75" style="70" customWidth="1"/>
    <col min="4608" max="4608" width="6.375" style="70" customWidth="1"/>
    <col min="4609" max="4609" width="7" style="70" customWidth="1"/>
    <col min="4610" max="4610" width="5.75" style="70" customWidth="1"/>
    <col min="4611" max="4611" width="5.875" style="70" customWidth="1"/>
    <col min="4612" max="4612" width="4.625" style="70" customWidth="1"/>
    <col min="4613" max="4613" width="4.875" style="70" customWidth="1"/>
    <col min="4614" max="4614" width="5.5" style="70" customWidth="1"/>
    <col min="4615" max="4615" width="4.375" style="70" customWidth="1"/>
    <col min="4616" max="4616" width="5.625" style="70" customWidth="1"/>
    <col min="4617" max="4617" width="8.375" style="70" customWidth="1"/>
    <col min="4618" max="4618" width="8.25" style="70" customWidth="1"/>
    <col min="4619" max="4621" width="10.625" style="70" customWidth="1"/>
    <col min="4622" max="4861" width="8.875" style="70"/>
    <col min="4862" max="4862" width="4.125" style="70" customWidth="1"/>
    <col min="4863" max="4863" width="7.75" style="70" customWidth="1"/>
    <col min="4864" max="4864" width="6.375" style="70" customWidth="1"/>
    <col min="4865" max="4865" width="7" style="70" customWidth="1"/>
    <col min="4866" max="4866" width="5.75" style="70" customWidth="1"/>
    <col min="4867" max="4867" width="5.875" style="70" customWidth="1"/>
    <col min="4868" max="4868" width="4.625" style="70" customWidth="1"/>
    <col min="4869" max="4869" width="4.875" style="70" customWidth="1"/>
    <col min="4870" max="4870" width="5.5" style="70" customWidth="1"/>
    <col min="4871" max="4871" width="4.375" style="70" customWidth="1"/>
    <col min="4872" max="4872" width="5.625" style="70" customWidth="1"/>
    <col min="4873" max="4873" width="8.375" style="70" customWidth="1"/>
    <col min="4874" max="4874" width="8.25" style="70" customWidth="1"/>
    <col min="4875" max="4877" width="10.625" style="70" customWidth="1"/>
    <col min="4878" max="5117" width="8.875" style="70"/>
    <col min="5118" max="5118" width="4.125" style="70" customWidth="1"/>
    <col min="5119" max="5119" width="7.75" style="70" customWidth="1"/>
    <col min="5120" max="5120" width="6.375" style="70" customWidth="1"/>
    <col min="5121" max="5121" width="7" style="70" customWidth="1"/>
    <col min="5122" max="5122" width="5.75" style="70" customWidth="1"/>
    <col min="5123" max="5123" width="5.875" style="70" customWidth="1"/>
    <col min="5124" max="5124" width="4.625" style="70" customWidth="1"/>
    <col min="5125" max="5125" width="4.875" style="70" customWidth="1"/>
    <col min="5126" max="5126" width="5.5" style="70" customWidth="1"/>
    <col min="5127" max="5127" width="4.375" style="70" customWidth="1"/>
    <col min="5128" max="5128" width="5.625" style="70" customWidth="1"/>
    <col min="5129" max="5129" width="8.375" style="70" customWidth="1"/>
    <col min="5130" max="5130" width="8.25" style="70" customWidth="1"/>
    <col min="5131" max="5133" width="10.625" style="70" customWidth="1"/>
    <col min="5134" max="5373" width="8.875" style="70"/>
    <col min="5374" max="5374" width="4.125" style="70" customWidth="1"/>
    <col min="5375" max="5375" width="7.75" style="70" customWidth="1"/>
    <col min="5376" max="5376" width="6.375" style="70" customWidth="1"/>
    <col min="5377" max="5377" width="7" style="70" customWidth="1"/>
    <col min="5378" max="5378" width="5.75" style="70" customWidth="1"/>
    <col min="5379" max="5379" width="5.875" style="70" customWidth="1"/>
    <col min="5380" max="5380" width="4.625" style="70" customWidth="1"/>
    <col min="5381" max="5381" width="4.875" style="70" customWidth="1"/>
    <col min="5382" max="5382" width="5.5" style="70" customWidth="1"/>
    <col min="5383" max="5383" width="4.375" style="70" customWidth="1"/>
    <col min="5384" max="5384" width="5.625" style="70" customWidth="1"/>
    <col min="5385" max="5385" width="8.375" style="70" customWidth="1"/>
    <col min="5386" max="5386" width="8.25" style="70" customWidth="1"/>
    <col min="5387" max="5389" width="10.625" style="70" customWidth="1"/>
    <col min="5390" max="5629" width="8.875" style="70"/>
    <col min="5630" max="5630" width="4.125" style="70" customWidth="1"/>
    <col min="5631" max="5631" width="7.75" style="70" customWidth="1"/>
    <col min="5632" max="5632" width="6.375" style="70" customWidth="1"/>
    <col min="5633" max="5633" width="7" style="70" customWidth="1"/>
    <col min="5634" max="5634" width="5.75" style="70" customWidth="1"/>
    <col min="5635" max="5635" width="5.875" style="70" customWidth="1"/>
    <col min="5636" max="5636" width="4.625" style="70" customWidth="1"/>
    <col min="5637" max="5637" width="4.875" style="70" customWidth="1"/>
    <col min="5638" max="5638" width="5.5" style="70" customWidth="1"/>
    <col min="5639" max="5639" width="4.375" style="70" customWidth="1"/>
    <col min="5640" max="5640" width="5.625" style="70" customWidth="1"/>
    <col min="5641" max="5641" width="8.375" style="70" customWidth="1"/>
    <col min="5642" max="5642" width="8.25" style="70" customWidth="1"/>
    <col min="5643" max="5645" width="10.625" style="70" customWidth="1"/>
    <col min="5646" max="5885" width="8.875" style="70"/>
    <col min="5886" max="5886" width="4.125" style="70" customWidth="1"/>
    <col min="5887" max="5887" width="7.75" style="70" customWidth="1"/>
    <col min="5888" max="5888" width="6.375" style="70" customWidth="1"/>
    <col min="5889" max="5889" width="7" style="70" customWidth="1"/>
    <col min="5890" max="5890" width="5.75" style="70" customWidth="1"/>
    <col min="5891" max="5891" width="5.875" style="70" customWidth="1"/>
    <col min="5892" max="5892" width="4.625" style="70" customWidth="1"/>
    <col min="5893" max="5893" width="4.875" style="70" customWidth="1"/>
    <col min="5894" max="5894" width="5.5" style="70" customWidth="1"/>
    <col min="5895" max="5895" width="4.375" style="70" customWidth="1"/>
    <col min="5896" max="5896" width="5.625" style="70" customWidth="1"/>
    <col min="5897" max="5897" width="8.375" style="70" customWidth="1"/>
    <col min="5898" max="5898" width="8.25" style="70" customWidth="1"/>
    <col min="5899" max="5901" width="10.625" style="70" customWidth="1"/>
    <col min="5902" max="6141" width="8.875" style="70"/>
    <col min="6142" max="6142" width="4.125" style="70" customWidth="1"/>
    <col min="6143" max="6143" width="7.75" style="70" customWidth="1"/>
    <col min="6144" max="6144" width="6.375" style="70" customWidth="1"/>
    <col min="6145" max="6145" width="7" style="70" customWidth="1"/>
    <col min="6146" max="6146" width="5.75" style="70" customWidth="1"/>
    <col min="6147" max="6147" width="5.875" style="70" customWidth="1"/>
    <col min="6148" max="6148" width="4.625" style="70" customWidth="1"/>
    <col min="6149" max="6149" width="4.875" style="70" customWidth="1"/>
    <col min="6150" max="6150" width="5.5" style="70" customWidth="1"/>
    <col min="6151" max="6151" width="4.375" style="70" customWidth="1"/>
    <col min="6152" max="6152" width="5.625" style="70" customWidth="1"/>
    <col min="6153" max="6153" width="8.375" style="70" customWidth="1"/>
    <col min="6154" max="6154" width="8.25" style="70" customWidth="1"/>
    <col min="6155" max="6157" width="10.625" style="70" customWidth="1"/>
    <col min="6158" max="6397" width="8.875" style="70"/>
    <col min="6398" max="6398" width="4.125" style="70" customWidth="1"/>
    <col min="6399" max="6399" width="7.75" style="70" customWidth="1"/>
    <col min="6400" max="6400" width="6.375" style="70" customWidth="1"/>
    <col min="6401" max="6401" width="7" style="70" customWidth="1"/>
    <col min="6402" max="6402" width="5.75" style="70" customWidth="1"/>
    <col min="6403" max="6403" width="5.875" style="70" customWidth="1"/>
    <col min="6404" max="6404" width="4.625" style="70" customWidth="1"/>
    <col min="6405" max="6405" width="4.875" style="70" customWidth="1"/>
    <col min="6406" max="6406" width="5.5" style="70" customWidth="1"/>
    <col min="6407" max="6407" width="4.375" style="70" customWidth="1"/>
    <col min="6408" max="6408" width="5.625" style="70" customWidth="1"/>
    <col min="6409" max="6409" width="8.375" style="70" customWidth="1"/>
    <col min="6410" max="6410" width="8.25" style="70" customWidth="1"/>
    <col min="6411" max="6413" width="10.625" style="70" customWidth="1"/>
    <col min="6414" max="6653" width="8.875" style="70"/>
    <col min="6654" max="6654" width="4.125" style="70" customWidth="1"/>
    <col min="6655" max="6655" width="7.75" style="70" customWidth="1"/>
    <col min="6656" max="6656" width="6.375" style="70" customWidth="1"/>
    <col min="6657" max="6657" width="7" style="70" customWidth="1"/>
    <col min="6658" max="6658" width="5.75" style="70" customWidth="1"/>
    <col min="6659" max="6659" width="5.875" style="70" customWidth="1"/>
    <col min="6660" max="6660" width="4.625" style="70" customWidth="1"/>
    <col min="6661" max="6661" width="4.875" style="70" customWidth="1"/>
    <col min="6662" max="6662" width="5.5" style="70" customWidth="1"/>
    <col min="6663" max="6663" width="4.375" style="70" customWidth="1"/>
    <col min="6664" max="6664" width="5.625" style="70" customWidth="1"/>
    <col min="6665" max="6665" width="8.375" style="70" customWidth="1"/>
    <col min="6666" max="6666" width="8.25" style="70" customWidth="1"/>
    <col min="6667" max="6669" width="10.625" style="70" customWidth="1"/>
    <col min="6670" max="6909" width="8.875" style="70"/>
    <col min="6910" max="6910" width="4.125" style="70" customWidth="1"/>
    <col min="6911" max="6911" width="7.75" style="70" customWidth="1"/>
    <col min="6912" max="6912" width="6.375" style="70" customWidth="1"/>
    <col min="6913" max="6913" width="7" style="70" customWidth="1"/>
    <col min="6914" max="6914" width="5.75" style="70" customWidth="1"/>
    <col min="6915" max="6915" width="5.875" style="70" customWidth="1"/>
    <col min="6916" max="6916" width="4.625" style="70" customWidth="1"/>
    <col min="6917" max="6917" width="4.875" style="70" customWidth="1"/>
    <col min="6918" max="6918" width="5.5" style="70" customWidth="1"/>
    <col min="6919" max="6919" width="4.375" style="70" customWidth="1"/>
    <col min="6920" max="6920" width="5.625" style="70" customWidth="1"/>
    <col min="6921" max="6921" width="8.375" style="70" customWidth="1"/>
    <col min="6922" max="6922" width="8.25" style="70" customWidth="1"/>
    <col min="6923" max="6925" width="10.625" style="70" customWidth="1"/>
    <col min="6926" max="7165" width="8.875" style="70"/>
    <col min="7166" max="7166" width="4.125" style="70" customWidth="1"/>
    <col min="7167" max="7167" width="7.75" style="70" customWidth="1"/>
    <col min="7168" max="7168" width="6.375" style="70" customWidth="1"/>
    <col min="7169" max="7169" width="7" style="70" customWidth="1"/>
    <col min="7170" max="7170" width="5.75" style="70" customWidth="1"/>
    <col min="7171" max="7171" width="5.875" style="70" customWidth="1"/>
    <col min="7172" max="7172" width="4.625" style="70" customWidth="1"/>
    <col min="7173" max="7173" width="4.875" style="70" customWidth="1"/>
    <col min="7174" max="7174" width="5.5" style="70" customWidth="1"/>
    <col min="7175" max="7175" width="4.375" style="70" customWidth="1"/>
    <col min="7176" max="7176" width="5.625" style="70" customWidth="1"/>
    <col min="7177" max="7177" width="8.375" style="70" customWidth="1"/>
    <col min="7178" max="7178" width="8.25" style="70" customWidth="1"/>
    <col min="7179" max="7181" width="10.625" style="70" customWidth="1"/>
    <col min="7182" max="7421" width="8.875" style="70"/>
    <col min="7422" max="7422" width="4.125" style="70" customWidth="1"/>
    <col min="7423" max="7423" width="7.75" style="70" customWidth="1"/>
    <col min="7424" max="7424" width="6.375" style="70" customWidth="1"/>
    <col min="7425" max="7425" width="7" style="70" customWidth="1"/>
    <col min="7426" max="7426" width="5.75" style="70" customWidth="1"/>
    <col min="7427" max="7427" width="5.875" style="70" customWidth="1"/>
    <col min="7428" max="7428" width="4.625" style="70" customWidth="1"/>
    <col min="7429" max="7429" width="4.875" style="70" customWidth="1"/>
    <col min="7430" max="7430" width="5.5" style="70" customWidth="1"/>
    <col min="7431" max="7431" width="4.375" style="70" customWidth="1"/>
    <col min="7432" max="7432" width="5.625" style="70" customWidth="1"/>
    <col min="7433" max="7433" width="8.375" style="70" customWidth="1"/>
    <col min="7434" max="7434" width="8.25" style="70" customWidth="1"/>
    <col min="7435" max="7437" width="10.625" style="70" customWidth="1"/>
    <col min="7438" max="7677" width="8.875" style="70"/>
    <col min="7678" max="7678" width="4.125" style="70" customWidth="1"/>
    <col min="7679" max="7679" width="7.75" style="70" customWidth="1"/>
    <col min="7680" max="7680" width="6.375" style="70" customWidth="1"/>
    <col min="7681" max="7681" width="7" style="70" customWidth="1"/>
    <col min="7682" max="7682" width="5.75" style="70" customWidth="1"/>
    <col min="7683" max="7683" width="5.875" style="70" customWidth="1"/>
    <col min="7684" max="7684" width="4.625" style="70" customWidth="1"/>
    <col min="7685" max="7685" width="4.875" style="70" customWidth="1"/>
    <col min="7686" max="7686" width="5.5" style="70" customWidth="1"/>
    <col min="7687" max="7687" width="4.375" style="70" customWidth="1"/>
    <col min="7688" max="7688" width="5.625" style="70" customWidth="1"/>
    <col min="7689" max="7689" width="8.375" style="70" customWidth="1"/>
    <col min="7690" max="7690" width="8.25" style="70" customWidth="1"/>
    <col min="7691" max="7693" width="10.625" style="70" customWidth="1"/>
    <col min="7694" max="7933" width="8.875" style="70"/>
    <col min="7934" max="7934" width="4.125" style="70" customWidth="1"/>
    <col min="7935" max="7935" width="7.75" style="70" customWidth="1"/>
    <col min="7936" max="7936" width="6.375" style="70" customWidth="1"/>
    <col min="7937" max="7937" width="7" style="70" customWidth="1"/>
    <col min="7938" max="7938" width="5.75" style="70" customWidth="1"/>
    <col min="7939" max="7939" width="5.875" style="70" customWidth="1"/>
    <col min="7940" max="7940" width="4.625" style="70" customWidth="1"/>
    <col min="7941" max="7941" width="4.875" style="70" customWidth="1"/>
    <col min="7942" max="7942" width="5.5" style="70" customWidth="1"/>
    <col min="7943" max="7943" width="4.375" style="70" customWidth="1"/>
    <col min="7944" max="7944" width="5.625" style="70" customWidth="1"/>
    <col min="7945" max="7945" width="8.375" style="70" customWidth="1"/>
    <col min="7946" max="7946" width="8.25" style="70" customWidth="1"/>
    <col min="7947" max="7949" width="10.625" style="70" customWidth="1"/>
    <col min="7950" max="8189" width="8.875" style="70"/>
    <col min="8190" max="8190" width="4.125" style="70" customWidth="1"/>
    <col min="8191" max="8191" width="7.75" style="70" customWidth="1"/>
    <col min="8192" max="8192" width="6.375" style="70" customWidth="1"/>
    <col min="8193" max="8193" width="7" style="70" customWidth="1"/>
    <col min="8194" max="8194" width="5.75" style="70" customWidth="1"/>
    <col min="8195" max="8195" width="5.875" style="70" customWidth="1"/>
    <col min="8196" max="8196" width="4.625" style="70" customWidth="1"/>
    <col min="8197" max="8197" width="4.875" style="70" customWidth="1"/>
    <col min="8198" max="8198" width="5.5" style="70" customWidth="1"/>
    <col min="8199" max="8199" width="4.375" style="70" customWidth="1"/>
    <col min="8200" max="8200" width="5.625" style="70" customWidth="1"/>
    <col min="8201" max="8201" width="8.375" style="70" customWidth="1"/>
    <col min="8202" max="8202" width="8.25" style="70" customWidth="1"/>
    <col min="8203" max="8205" width="10.625" style="70" customWidth="1"/>
    <col min="8206" max="8445" width="8.875" style="70"/>
    <col min="8446" max="8446" width="4.125" style="70" customWidth="1"/>
    <col min="8447" max="8447" width="7.75" style="70" customWidth="1"/>
    <col min="8448" max="8448" width="6.375" style="70" customWidth="1"/>
    <col min="8449" max="8449" width="7" style="70" customWidth="1"/>
    <col min="8450" max="8450" width="5.75" style="70" customWidth="1"/>
    <col min="8451" max="8451" width="5.875" style="70" customWidth="1"/>
    <col min="8452" max="8452" width="4.625" style="70" customWidth="1"/>
    <col min="8453" max="8453" width="4.875" style="70" customWidth="1"/>
    <col min="8454" max="8454" width="5.5" style="70" customWidth="1"/>
    <col min="8455" max="8455" width="4.375" style="70" customWidth="1"/>
    <col min="8456" max="8456" width="5.625" style="70" customWidth="1"/>
    <col min="8457" max="8457" width="8.375" style="70" customWidth="1"/>
    <col min="8458" max="8458" width="8.25" style="70" customWidth="1"/>
    <col min="8459" max="8461" width="10.625" style="70" customWidth="1"/>
    <col min="8462" max="8701" width="8.875" style="70"/>
    <col min="8702" max="8702" width="4.125" style="70" customWidth="1"/>
    <col min="8703" max="8703" width="7.75" style="70" customWidth="1"/>
    <col min="8704" max="8704" width="6.375" style="70" customWidth="1"/>
    <col min="8705" max="8705" width="7" style="70" customWidth="1"/>
    <col min="8706" max="8706" width="5.75" style="70" customWidth="1"/>
    <col min="8707" max="8707" width="5.875" style="70" customWidth="1"/>
    <col min="8708" max="8708" width="4.625" style="70" customWidth="1"/>
    <col min="8709" max="8709" width="4.875" style="70" customWidth="1"/>
    <col min="8710" max="8710" width="5.5" style="70" customWidth="1"/>
    <col min="8711" max="8711" width="4.375" style="70" customWidth="1"/>
    <col min="8712" max="8712" width="5.625" style="70" customWidth="1"/>
    <col min="8713" max="8713" width="8.375" style="70" customWidth="1"/>
    <col min="8714" max="8714" width="8.25" style="70" customWidth="1"/>
    <col min="8715" max="8717" width="10.625" style="70" customWidth="1"/>
    <col min="8718" max="8957" width="8.875" style="70"/>
    <col min="8958" max="8958" width="4.125" style="70" customWidth="1"/>
    <col min="8959" max="8959" width="7.75" style="70" customWidth="1"/>
    <col min="8960" max="8960" width="6.375" style="70" customWidth="1"/>
    <col min="8961" max="8961" width="7" style="70" customWidth="1"/>
    <col min="8962" max="8962" width="5.75" style="70" customWidth="1"/>
    <col min="8963" max="8963" width="5.875" style="70" customWidth="1"/>
    <col min="8964" max="8964" width="4.625" style="70" customWidth="1"/>
    <col min="8965" max="8965" width="4.875" style="70" customWidth="1"/>
    <col min="8966" max="8966" width="5.5" style="70" customWidth="1"/>
    <col min="8967" max="8967" width="4.375" style="70" customWidth="1"/>
    <col min="8968" max="8968" width="5.625" style="70" customWidth="1"/>
    <col min="8969" max="8969" width="8.375" style="70" customWidth="1"/>
    <col min="8970" max="8970" width="8.25" style="70" customWidth="1"/>
    <col min="8971" max="8973" width="10.625" style="70" customWidth="1"/>
    <col min="8974" max="9213" width="8.875" style="70"/>
    <col min="9214" max="9214" width="4.125" style="70" customWidth="1"/>
    <col min="9215" max="9215" width="7.75" style="70" customWidth="1"/>
    <col min="9216" max="9216" width="6.375" style="70" customWidth="1"/>
    <col min="9217" max="9217" width="7" style="70" customWidth="1"/>
    <col min="9218" max="9218" width="5.75" style="70" customWidth="1"/>
    <col min="9219" max="9219" width="5.875" style="70" customWidth="1"/>
    <col min="9220" max="9220" width="4.625" style="70" customWidth="1"/>
    <col min="9221" max="9221" width="4.875" style="70" customWidth="1"/>
    <col min="9222" max="9222" width="5.5" style="70" customWidth="1"/>
    <col min="9223" max="9223" width="4.375" style="70" customWidth="1"/>
    <col min="9224" max="9224" width="5.625" style="70" customWidth="1"/>
    <col min="9225" max="9225" width="8.375" style="70" customWidth="1"/>
    <col min="9226" max="9226" width="8.25" style="70" customWidth="1"/>
    <col min="9227" max="9229" width="10.625" style="70" customWidth="1"/>
    <col min="9230" max="9469" width="8.875" style="70"/>
    <col min="9470" max="9470" width="4.125" style="70" customWidth="1"/>
    <col min="9471" max="9471" width="7.75" style="70" customWidth="1"/>
    <col min="9472" max="9472" width="6.375" style="70" customWidth="1"/>
    <col min="9473" max="9473" width="7" style="70" customWidth="1"/>
    <col min="9474" max="9474" width="5.75" style="70" customWidth="1"/>
    <col min="9475" max="9475" width="5.875" style="70" customWidth="1"/>
    <col min="9476" max="9476" width="4.625" style="70" customWidth="1"/>
    <col min="9477" max="9477" width="4.875" style="70" customWidth="1"/>
    <col min="9478" max="9478" width="5.5" style="70" customWidth="1"/>
    <col min="9479" max="9479" width="4.375" style="70" customWidth="1"/>
    <col min="9480" max="9480" width="5.625" style="70" customWidth="1"/>
    <col min="9481" max="9481" width="8.375" style="70" customWidth="1"/>
    <col min="9482" max="9482" width="8.25" style="70" customWidth="1"/>
    <col min="9483" max="9485" width="10.625" style="70" customWidth="1"/>
    <col min="9486" max="9725" width="8.875" style="70"/>
    <col min="9726" max="9726" width="4.125" style="70" customWidth="1"/>
    <col min="9727" max="9727" width="7.75" style="70" customWidth="1"/>
    <col min="9728" max="9728" width="6.375" style="70" customWidth="1"/>
    <col min="9729" max="9729" width="7" style="70" customWidth="1"/>
    <col min="9730" max="9730" width="5.75" style="70" customWidth="1"/>
    <col min="9731" max="9731" width="5.875" style="70" customWidth="1"/>
    <col min="9732" max="9732" width="4.625" style="70" customWidth="1"/>
    <col min="9733" max="9733" width="4.875" style="70" customWidth="1"/>
    <col min="9734" max="9734" width="5.5" style="70" customWidth="1"/>
    <col min="9735" max="9735" width="4.375" style="70" customWidth="1"/>
    <col min="9736" max="9736" width="5.625" style="70" customWidth="1"/>
    <col min="9737" max="9737" width="8.375" style="70" customWidth="1"/>
    <col min="9738" max="9738" width="8.25" style="70" customWidth="1"/>
    <col min="9739" max="9741" width="10.625" style="70" customWidth="1"/>
    <col min="9742" max="9981" width="8.875" style="70"/>
    <col min="9982" max="9982" width="4.125" style="70" customWidth="1"/>
    <col min="9983" max="9983" width="7.75" style="70" customWidth="1"/>
    <col min="9984" max="9984" width="6.375" style="70" customWidth="1"/>
    <col min="9985" max="9985" width="7" style="70" customWidth="1"/>
    <col min="9986" max="9986" width="5.75" style="70" customWidth="1"/>
    <col min="9987" max="9987" width="5.875" style="70" customWidth="1"/>
    <col min="9988" max="9988" width="4.625" style="70" customWidth="1"/>
    <col min="9989" max="9989" width="4.875" style="70" customWidth="1"/>
    <col min="9990" max="9990" width="5.5" style="70" customWidth="1"/>
    <col min="9991" max="9991" width="4.375" style="70" customWidth="1"/>
    <col min="9992" max="9992" width="5.625" style="70" customWidth="1"/>
    <col min="9993" max="9993" width="8.375" style="70" customWidth="1"/>
    <col min="9994" max="9994" width="8.25" style="70" customWidth="1"/>
    <col min="9995" max="9997" width="10.625" style="70" customWidth="1"/>
    <col min="9998" max="10237" width="8.875" style="70"/>
    <col min="10238" max="10238" width="4.125" style="70" customWidth="1"/>
    <col min="10239" max="10239" width="7.75" style="70" customWidth="1"/>
    <col min="10240" max="10240" width="6.375" style="70" customWidth="1"/>
    <col min="10241" max="10241" width="7" style="70" customWidth="1"/>
    <col min="10242" max="10242" width="5.75" style="70" customWidth="1"/>
    <col min="10243" max="10243" width="5.875" style="70" customWidth="1"/>
    <col min="10244" max="10244" width="4.625" style="70" customWidth="1"/>
    <col min="10245" max="10245" width="4.875" style="70" customWidth="1"/>
    <col min="10246" max="10246" width="5.5" style="70" customWidth="1"/>
    <col min="10247" max="10247" width="4.375" style="70" customWidth="1"/>
    <col min="10248" max="10248" width="5.625" style="70" customWidth="1"/>
    <col min="10249" max="10249" width="8.375" style="70" customWidth="1"/>
    <col min="10250" max="10250" width="8.25" style="70" customWidth="1"/>
    <col min="10251" max="10253" width="10.625" style="70" customWidth="1"/>
    <col min="10254" max="10493" width="8.875" style="70"/>
    <col min="10494" max="10494" width="4.125" style="70" customWidth="1"/>
    <col min="10495" max="10495" width="7.75" style="70" customWidth="1"/>
    <col min="10496" max="10496" width="6.375" style="70" customWidth="1"/>
    <col min="10497" max="10497" width="7" style="70" customWidth="1"/>
    <col min="10498" max="10498" width="5.75" style="70" customWidth="1"/>
    <col min="10499" max="10499" width="5.875" style="70" customWidth="1"/>
    <col min="10500" max="10500" width="4.625" style="70" customWidth="1"/>
    <col min="10501" max="10501" width="4.875" style="70" customWidth="1"/>
    <col min="10502" max="10502" width="5.5" style="70" customWidth="1"/>
    <col min="10503" max="10503" width="4.375" style="70" customWidth="1"/>
    <col min="10504" max="10504" width="5.625" style="70" customWidth="1"/>
    <col min="10505" max="10505" width="8.375" style="70" customWidth="1"/>
    <col min="10506" max="10506" width="8.25" style="70" customWidth="1"/>
    <col min="10507" max="10509" width="10.625" style="70" customWidth="1"/>
    <col min="10510" max="10749" width="8.875" style="70"/>
    <col min="10750" max="10750" width="4.125" style="70" customWidth="1"/>
    <col min="10751" max="10751" width="7.75" style="70" customWidth="1"/>
    <col min="10752" max="10752" width="6.375" style="70" customWidth="1"/>
    <col min="10753" max="10753" width="7" style="70" customWidth="1"/>
    <col min="10754" max="10754" width="5.75" style="70" customWidth="1"/>
    <col min="10755" max="10755" width="5.875" style="70" customWidth="1"/>
    <col min="10756" max="10756" width="4.625" style="70" customWidth="1"/>
    <col min="10757" max="10757" width="4.875" style="70" customWidth="1"/>
    <col min="10758" max="10758" width="5.5" style="70" customWidth="1"/>
    <col min="10759" max="10759" width="4.375" style="70" customWidth="1"/>
    <col min="10760" max="10760" width="5.625" style="70" customWidth="1"/>
    <col min="10761" max="10761" width="8.375" style="70" customWidth="1"/>
    <col min="10762" max="10762" width="8.25" style="70" customWidth="1"/>
    <col min="10763" max="10765" width="10.625" style="70" customWidth="1"/>
    <col min="10766" max="11005" width="8.875" style="70"/>
    <col min="11006" max="11006" width="4.125" style="70" customWidth="1"/>
    <col min="11007" max="11007" width="7.75" style="70" customWidth="1"/>
    <col min="11008" max="11008" width="6.375" style="70" customWidth="1"/>
    <col min="11009" max="11009" width="7" style="70" customWidth="1"/>
    <col min="11010" max="11010" width="5.75" style="70" customWidth="1"/>
    <col min="11011" max="11011" width="5.875" style="70" customWidth="1"/>
    <col min="11012" max="11012" width="4.625" style="70" customWidth="1"/>
    <col min="11013" max="11013" width="4.875" style="70" customWidth="1"/>
    <col min="11014" max="11014" width="5.5" style="70" customWidth="1"/>
    <col min="11015" max="11015" width="4.375" style="70" customWidth="1"/>
    <col min="11016" max="11016" width="5.625" style="70" customWidth="1"/>
    <col min="11017" max="11017" width="8.375" style="70" customWidth="1"/>
    <col min="11018" max="11018" width="8.25" style="70" customWidth="1"/>
    <col min="11019" max="11021" width="10.625" style="70" customWidth="1"/>
    <col min="11022" max="11261" width="8.875" style="70"/>
    <col min="11262" max="11262" width="4.125" style="70" customWidth="1"/>
    <col min="11263" max="11263" width="7.75" style="70" customWidth="1"/>
    <col min="11264" max="11264" width="6.375" style="70" customWidth="1"/>
    <col min="11265" max="11265" width="7" style="70" customWidth="1"/>
    <col min="11266" max="11266" width="5.75" style="70" customWidth="1"/>
    <col min="11267" max="11267" width="5.875" style="70" customWidth="1"/>
    <col min="11268" max="11268" width="4.625" style="70" customWidth="1"/>
    <col min="11269" max="11269" width="4.875" style="70" customWidth="1"/>
    <col min="11270" max="11270" width="5.5" style="70" customWidth="1"/>
    <col min="11271" max="11271" width="4.375" style="70" customWidth="1"/>
    <col min="11272" max="11272" width="5.625" style="70" customWidth="1"/>
    <col min="11273" max="11273" width="8.375" style="70" customWidth="1"/>
    <col min="11274" max="11274" width="8.25" style="70" customWidth="1"/>
    <col min="11275" max="11277" width="10.625" style="70" customWidth="1"/>
    <col min="11278" max="11517" width="8.875" style="70"/>
    <col min="11518" max="11518" width="4.125" style="70" customWidth="1"/>
    <col min="11519" max="11519" width="7.75" style="70" customWidth="1"/>
    <col min="11520" max="11520" width="6.375" style="70" customWidth="1"/>
    <col min="11521" max="11521" width="7" style="70" customWidth="1"/>
    <col min="11522" max="11522" width="5.75" style="70" customWidth="1"/>
    <col min="11523" max="11523" width="5.875" style="70" customWidth="1"/>
    <col min="11524" max="11524" width="4.625" style="70" customWidth="1"/>
    <col min="11525" max="11525" width="4.875" style="70" customWidth="1"/>
    <col min="11526" max="11526" width="5.5" style="70" customWidth="1"/>
    <col min="11527" max="11527" width="4.375" style="70" customWidth="1"/>
    <col min="11528" max="11528" width="5.625" style="70" customWidth="1"/>
    <col min="11529" max="11529" width="8.375" style="70" customWidth="1"/>
    <col min="11530" max="11530" width="8.25" style="70" customWidth="1"/>
    <col min="11531" max="11533" width="10.625" style="70" customWidth="1"/>
    <col min="11534" max="11773" width="8.875" style="70"/>
    <col min="11774" max="11774" width="4.125" style="70" customWidth="1"/>
    <col min="11775" max="11775" width="7.75" style="70" customWidth="1"/>
    <col min="11776" max="11776" width="6.375" style="70" customWidth="1"/>
    <col min="11777" max="11777" width="7" style="70" customWidth="1"/>
    <col min="11778" max="11778" width="5.75" style="70" customWidth="1"/>
    <col min="11779" max="11779" width="5.875" style="70" customWidth="1"/>
    <col min="11780" max="11780" width="4.625" style="70" customWidth="1"/>
    <col min="11781" max="11781" width="4.875" style="70" customWidth="1"/>
    <col min="11782" max="11782" width="5.5" style="70" customWidth="1"/>
    <col min="11783" max="11783" width="4.375" style="70" customWidth="1"/>
    <col min="11784" max="11784" width="5.625" style="70" customWidth="1"/>
    <col min="11785" max="11785" width="8.375" style="70" customWidth="1"/>
    <col min="11786" max="11786" width="8.25" style="70" customWidth="1"/>
    <col min="11787" max="11789" width="10.625" style="70" customWidth="1"/>
    <col min="11790" max="12029" width="8.875" style="70"/>
    <col min="12030" max="12030" width="4.125" style="70" customWidth="1"/>
    <col min="12031" max="12031" width="7.75" style="70" customWidth="1"/>
    <col min="12032" max="12032" width="6.375" style="70" customWidth="1"/>
    <col min="12033" max="12033" width="7" style="70" customWidth="1"/>
    <col min="12034" max="12034" width="5.75" style="70" customWidth="1"/>
    <col min="12035" max="12035" width="5.875" style="70" customWidth="1"/>
    <col min="12036" max="12036" width="4.625" style="70" customWidth="1"/>
    <col min="12037" max="12037" width="4.875" style="70" customWidth="1"/>
    <col min="12038" max="12038" width="5.5" style="70" customWidth="1"/>
    <col min="12039" max="12039" width="4.375" style="70" customWidth="1"/>
    <col min="12040" max="12040" width="5.625" style="70" customWidth="1"/>
    <col min="12041" max="12041" width="8.375" style="70" customWidth="1"/>
    <col min="12042" max="12042" width="8.25" style="70" customWidth="1"/>
    <col min="12043" max="12045" width="10.625" style="70" customWidth="1"/>
    <col min="12046" max="12285" width="8.875" style="70"/>
    <col min="12286" max="12286" width="4.125" style="70" customWidth="1"/>
    <col min="12287" max="12287" width="7.75" style="70" customWidth="1"/>
    <col min="12288" max="12288" width="6.375" style="70" customWidth="1"/>
    <col min="12289" max="12289" width="7" style="70" customWidth="1"/>
    <col min="12290" max="12290" width="5.75" style="70" customWidth="1"/>
    <col min="12291" max="12291" width="5.875" style="70" customWidth="1"/>
    <col min="12292" max="12292" width="4.625" style="70" customWidth="1"/>
    <col min="12293" max="12293" width="4.875" style="70" customWidth="1"/>
    <col min="12294" max="12294" width="5.5" style="70" customWidth="1"/>
    <col min="12295" max="12295" width="4.375" style="70" customWidth="1"/>
    <col min="12296" max="12296" width="5.625" style="70" customWidth="1"/>
    <col min="12297" max="12297" width="8.375" style="70" customWidth="1"/>
    <col min="12298" max="12298" width="8.25" style="70" customWidth="1"/>
    <col min="12299" max="12301" width="10.625" style="70" customWidth="1"/>
    <col min="12302" max="12541" width="8.875" style="70"/>
    <col min="12542" max="12542" width="4.125" style="70" customWidth="1"/>
    <col min="12543" max="12543" width="7.75" style="70" customWidth="1"/>
    <col min="12544" max="12544" width="6.375" style="70" customWidth="1"/>
    <col min="12545" max="12545" width="7" style="70" customWidth="1"/>
    <col min="12546" max="12546" width="5.75" style="70" customWidth="1"/>
    <col min="12547" max="12547" width="5.875" style="70" customWidth="1"/>
    <col min="12548" max="12548" width="4.625" style="70" customWidth="1"/>
    <col min="12549" max="12549" width="4.875" style="70" customWidth="1"/>
    <col min="12550" max="12550" width="5.5" style="70" customWidth="1"/>
    <col min="12551" max="12551" width="4.375" style="70" customWidth="1"/>
    <col min="12552" max="12552" width="5.625" style="70" customWidth="1"/>
    <col min="12553" max="12553" width="8.375" style="70" customWidth="1"/>
    <col min="12554" max="12554" width="8.25" style="70" customWidth="1"/>
    <col min="12555" max="12557" width="10.625" style="70" customWidth="1"/>
    <col min="12558" max="12797" width="8.875" style="70"/>
    <col min="12798" max="12798" width="4.125" style="70" customWidth="1"/>
    <col min="12799" max="12799" width="7.75" style="70" customWidth="1"/>
    <col min="12800" max="12800" width="6.375" style="70" customWidth="1"/>
    <col min="12801" max="12801" width="7" style="70" customWidth="1"/>
    <col min="12802" max="12802" width="5.75" style="70" customWidth="1"/>
    <col min="12803" max="12803" width="5.875" style="70" customWidth="1"/>
    <col min="12804" max="12804" width="4.625" style="70" customWidth="1"/>
    <col min="12805" max="12805" width="4.875" style="70" customWidth="1"/>
    <col min="12806" max="12806" width="5.5" style="70" customWidth="1"/>
    <col min="12807" max="12807" width="4.375" style="70" customWidth="1"/>
    <col min="12808" max="12808" width="5.625" style="70" customWidth="1"/>
    <col min="12809" max="12809" width="8.375" style="70" customWidth="1"/>
    <col min="12810" max="12810" width="8.25" style="70" customWidth="1"/>
    <col min="12811" max="12813" width="10.625" style="70" customWidth="1"/>
    <col min="12814" max="13053" width="8.875" style="70"/>
    <col min="13054" max="13054" width="4.125" style="70" customWidth="1"/>
    <col min="13055" max="13055" width="7.75" style="70" customWidth="1"/>
    <col min="13056" max="13056" width="6.375" style="70" customWidth="1"/>
    <col min="13057" max="13057" width="7" style="70" customWidth="1"/>
    <col min="13058" max="13058" width="5.75" style="70" customWidth="1"/>
    <col min="13059" max="13059" width="5.875" style="70" customWidth="1"/>
    <col min="13060" max="13060" width="4.625" style="70" customWidth="1"/>
    <col min="13061" max="13061" width="4.875" style="70" customWidth="1"/>
    <col min="13062" max="13062" width="5.5" style="70" customWidth="1"/>
    <col min="13063" max="13063" width="4.375" style="70" customWidth="1"/>
    <col min="13064" max="13064" width="5.625" style="70" customWidth="1"/>
    <col min="13065" max="13065" width="8.375" style="70" customWidth="1"/>
    <col min="13066" max="13066" width="8.25" style="70" customWidth="1"/>
    <col min="13067" max="13069" width="10.625" style="70" customWidth="1"/>
    <col min="13070" max="13309" width="8.875" style="70"/>
    <col min="13310" max="13310" width="4.125" style="70" customWidth="1"/>
    <col min="13311" max="13311" width="7.75" style="70" customWidth="1"/>
    <col min="13312" max="13312" width="6.375" style="70" customWidth="1"/>
    <col min="13313" max="13313" width="7" style="70" customWidth="1"/>
    <col min="13314" max="13314" width="5.75" style="70" customWidth="1"/>
    <col min="13315" max="13315" width="5.875" style="70" customWidth="1"/>
    <col min="13316" max="13316" width="4.625" style="70" customWidth="1"/>
    <col min="13317" max="13317" width="4.875" style="70" customWidth="1"/>
    <col min="13318" max="13318" width="5.5" style="70" customWidth="1"/>
    <col min="13319" max="13319" width="4.375" style="70" customWidth="1"/>
    <col min="13320" max="13320" width="5.625" style="70" customWidth="1"/>
    <col min="13321" max="13321" width="8.375" style="70" customWidth="1"/>
    <col min="13322" max="13322" width="8.25" style="70" customWidth="1"/>
    <col min="13323" max="13325" width="10.625" style="70" customWidth="1"/>
    <col min="13326" max="13565" width="8.875" style="70"/>
    <col min="13566" max="13566" width="4.125" style="70" customWidth="1"/>
    <col min="13567" max="13567" width="7.75" style="70" customWidth="1"/>
    <col min="13568" max="13568" width="6.375" style="70" customWidth="1"/>
    <col min="13569" max="13569" width="7" style="70" customWidth="1"/>
    <col min="13570" max="13570" width="5.75" style="70" customWidth="1"/>
    <col min="13571" max="13571" width="5.875" style="70" customWidth="1"/>
    <col min="13572" max="13572" width="4.625" style="70" customWidth="1"/>
    <col min="13573" max="13573" width="4.875" style="70" customWidth="1"/>
    <col min="13574" max="13574" width="5.5" style="70" customWidth="1"/>
    <col min="13575" max="13575" width="4.375" style="70" customWidth="1"/>
    <col min="13576" max="13576" width="5.625" style="70" customWidth="1"/>
    <col min="13577" max="13577" width="8.375" style="70" customWidth="1"/>
    <col min="13578" max="13578" width="8.25" style="70" customWidth="1"/>
    <col min="13579" max="13581" width="10.625" style="70" customWidth="1"/>
    <col min="13582" max="13821" width="8.875" style="70"/>
    <col min="13822" max="13822" width="4.125" style="70" customWidth="1"/>
    <col min="13823" max="13823" width="7.75" style="70" customWidth="1"/>
    <col min="13824" max="13824" width="6.375" style="70" customWidth="1"/>
    <col min="13825" max="13825" width="7" style="70" customWidth="1"/>
    <col min="13826" max="13826" width="5.75" style="70" customWidth="1"/>
    <col min="13827" max="13827" width="5.875" style="70" customWidth="1"/>
    <col min="13828" max="13828" width="4.625" style="70" customWidth="1"/>
    <col min="13829" max="13829" width="4.875" style="70" customWidth="1"/>
    <col min="13830" max="13830" width="5.5" style="70" customWidth="1"/>
    <col min="13831" max="13831" width="4.375" style="70" customWidth="1"/>
    <col min="13832" max="13832" width="5.625" style="70" customWidth="1"/>
    <col min="13833" max="13833" width="8.375" style="70" customWidth="1"/>
    <col min="13834" max="13834" width="8.25" style="70" customWidth="1"/>
    <col min="13835" max="13837" width="10.625" style="70" customWidth="1"/>
    <col min="13838" max="14077" width="8.875" style="70"/>
    <col min="14078" max="14078" width="4.125" style="70" customWidth="1"/>
    <col min="14079" max="14079" width="7.75" style="70" customWidth="1"/>
    <col min="14080" max="14080" width="6.375" style="70" customWidth="1"/>
    <col min="14081" max="14081" width="7" style="70" customWidth="1"/>
    <col min="14082" max="14082" width="5.75" style="70" customWidth="1"/>
    <col min="14083" max="14083" width="5.875" style="70" customWidth="1"/>
    <col min="14084" max="14084" width="4.625" style="70" customWidth="1"/>
    <col min="14085" max="14085" width="4.875" style="70" customWidth="1"/>
    <col min="14086" max="14086" width="5.5" style="70" customWidth="1"/>
    <col min="14087" max="14087" width="4.375" style="70" customWidth="1"/>
    <col min="14088" max="14088" width="5.625" style="70" customWidth="1"/>
    <col min="14089" max="14089" width="8.375" style="70" customWidth="1"/>
    <col min="14090" max="14090" width="8.25" style="70" customWidth="1"/>
    <col min="14091" max="14093" width="10.625" style="70" customWidth="1"/>
    <col min="14094" max="14333" width="8.875" style="70"/>
    <col min="14334" max="14334" width="4.125" style="70" customWidth="1"/>
    <col min="14335" max="14335" width="7.75" style="70" customWidth="1"/>
    <col min="14336" max="14336" width="6.375" style="70" customWidth="1"/>
    <col min="14337" max="14337" width="7" style="70" customWidth="1"/>
    <col min="14338" max="14338" width="5.75" style="70" customWidth="1"/>
    <col min="14339" max="14339" width="5.875" style="70" customWidth="1"/>
    <col min="14340" max="14340" width="4.625" style="70" customWidth="1"/>
    <col min="14341" max="14341" width="4.875" style="70" customWidth="1"/>
    <col min="14342" max="14342" width="5.5" style="70" customWidth="1"/>
    <col min="14343" max="14343" width="4.375" style="70" customWidth="1"/>
    <col min="14344" max="14344" width="5.625" style="70" customWidth="1"/>
    <col min="14345" max="14345" width="8.375" style="70" customWidth="1"/>
    <col min="14346" max="14346" width="8.25" style="70" customWidth="1"/>
    <col min="14347" max="14349" width="10.625" style="70" customWidth="1"/>
    <col min="14350" max="14589" width="8.875" style="70"/>
    <col min="14590" max="14590" width="4.125" style="70" customWidth="1"/>
    <col min="14591" max="14591" width="7.75" style="70" customWidth="1"/>
    <col min="14592" max="14592" width="6.375" style="70" customWidth="1"/>
    <col min="14593" max="14593" width="7" style="70" customWidth="1"/>
    <col min="14594" max="14594" width="5.75" style="70" customWidth="1"/>
    <col min="14595" max="14595" width="5.875" style="70" customWidth="1"/>
    <col min="14596" max="14596" width="4.625" style="70" customWidth="1"/>
    <col min="14597" max="14597" width="4.875" style="70" customWidth="1"/>
    <col min="14598" max="14598" width="5.5" style="70" customWidth="1"/>
    <col min="14599" max="14599" width="4.375" style="70" customWidth="1"/>
    <col min="14600" max="14600" width="5.625" style="70" customWidth="1"/>
    <col min="14601" max="14601" width="8.375" style="70" customWidth="1"/>
    <col min="14602" max="14602" width="8.25" style="70" customWidth="1"/>
    <col min="14603" max="14605" width="10.625" style="70" customWidth="1"/>
    <col min="14606" max="14845" width="8.875" style="70"/>
    <col min="14846" max="14846" width="4.125" style="70" customWidth="1"/>
    <col min="14847" max="14847" width="7.75" style="70" customWidth="1"/>
    <col min="14848" max="14848" width="6.375" style="70" customWidth="1"/>
    <col min="14849" max="14849" width="7" style="70" customWidth="1"/>
    <col min="14850" max="14850" width="5.75" style="70" customWidth="1"/>
    <col min="14851" max="14851" width="5.875" style="70" customWidth="1"/>
    <col min="14852" max="14852" width="4.625" style="70" customWidth="1"/>
    <col min="14853" max="14853" width="4.875" style="70" customWidth="1"/>
    <col min="14854" max="14854" width="5.5" style="70" customWidth="1"/>
    <col min="14855" max="14855" width="4.375" style="70" customWidth="1"/>
    <col min="14856" max="14856" width="5.625" style="70" customWidth="1"/>
    <col min="14857" max="14857" width="8.375" style="70" customWidth="1"/>
    <col min="14858" max="14858" width="8.25" style="70" customWidth="1"/>
    <col min="14859" max="14861" width="10.625" style="70" customWidth="1"/>
    <col min="14862" max="15101" width="8.875" style="70"/>
    <col min="15102" max="15102" width="4.125" style="70" customWidth="1"/>
    <col min="15103" max="15103" width="7.75" style="70" customWidth="1"/>
    <col min="15104" max="15104" width="6.375" style="70" customWidth="1"/>
    <col min="15105" max="15105" width="7" style="70" customWidth="1"/>
    <col min="15106" max="15106" width="5.75" style="70" customWidth="1"/>
    <col min="15107" max="15107" width="5.875" style="70" customWidth="1"/>
    <col min="15108" max="15108" width="4.625" style="70" customWidth="1"/>
    <col min="15109" max="15109" width="4.875" style="70" customWidth="1"/>
    <col min="15110" max="15110" width="5.5" style="70" customWidth="1"/>
    <col min="15111" max="15111" width="4.375" style="70" customWidth="1"/>
    <col min="15112" max="15112" width="5.625" style="70" customWidth="1"/>
    <col min="15113" max="15113" width="8.375" style="70" customWidth="1"/>
    <col min="15114" max="15114" width="8.25" style="70" customWidth="1"/>
    <col min="15115" max="15117" width="10.625" style="70" customWidth="1"/>
    <col min="15118" max="15357" width="8.875" style="70"/>
    <col min="15358" max="15358" width="4.125" style="70" customWidth="1"/>
    <col min="15359" max="15359" width="7.75" style="70" customWidth="1"/>
    <col min="15360" max="15360" width="6.375" style="70" customWidth="1"/>
    <col min="15361" max="15361" width="7" style="70" customWidth="1"/>
    <col min="15362" max="15362" width="5.75" style="70" customWidth="1"/>
    <col min="15363" max="15363" width="5.875" style="70" customWidth="1"/>
    <col min="15364" max="15364" width="4.625" style="70" customWidth="1"/>
    <col min="15365" max="15365" width="4.875" style="70" customWidth="1"/>
    <col min="15366" max="15366" width="5.5" style="70" customWidth="1"/>
    <col min="15367" max="15367" width="4.375" style="70" customWidth="1"/>
    <col min="15368" max="15368" width="5.625" style="70" customWidth="1"/>
    <col min="15369" max="15369" width="8.375" style="70" customWidth="1"/>
    <col min="15370" max="15370" width="8.25" style="70" customWidth="1"/>
    <col min="15371" max="15373" width="10.625" style="70" customWidth="1"/>
    <col min="15374" max="15613" width="8.875" style="70"/>
    <col min="15614" max="15614" width="4.125" style="70" customWidth="1"/>
    <col min="15615" max="15615" width="7.75" style="70" customWidth="1"/>
    <col min="15616" max="15616" width="6.375" style="70" customWidth="1"/>
    <col min="15617" max="15617" width="7" style="70" customWidth="1"/>
    <col min="15618" max="15618" width="5.75" style="70" customWidth="1"/>
    <col min="15619" max="15619" width="5.875" style="70" customWidth="1"/>
    <col min="15620" max="15620" width="4.625" style="70" customWidth="1"/>
    <col min="15621" max="15621" width="4.875" style="70" customWidth="1"/>
    <col min="15622" max="15622" width="5.5" style="70" customWidth="1"/>
    <col min="15623" max="15623" width="4.375" style="70" customWidth="1"/>
    <col min="15624" max="15624" width="5.625" style="70" customWidth="1"/>
    <col min="15625" max="15625" width="8.375" style="70" customWidth="1"/>
    <col min="15626" max="15626" width="8.25" style="70" customWidth="1"/>
    <col min="15627" max="15629" width="10.625" style="70" customWidth="1"/>
    <col min="15630" max="15869" width="8.875" style="70"/>
    <col min="15870" max="15870" width="4.125" style="70" customWidth="1"/>
    <col min="15871" max="15871" width="7.75" style="70" customWidth="1"/>
    <col min="15872" max="15872" width="6.375" style="70" customWidth="1"/>
    <col min="15873" max="15873" width="7" style="70" customWidth="1"/>
    <col min="15874" max="15874" width="5.75" style="70" customWidth="1"/>
    <col min="15875" max="15875" width="5.875" style="70" customWidth="1"/>
    <col min="15876" max="15876" width="4.625" style="70" customWidth="1"/>
    <col min="15877" max="15877" width="4.875" style="70" customWidth="1"/>
    <col min="15878" max="15878" width="5.5" style="70" customWidth="1"/>
    <col min="15879" max="15879" width="4.375" style="70" customWidth="1"/>
    <col min="15880" max="15880" width="5.625" style="70" customWidth="1"/>
    <col min="15881" max="15881" width="8.375" style="70" customWidth="1"/>
    <col min="15882" max="15882" width="8.25" style="70" customWidth="1"/>
    <col min="15883" max="15885" width="10.625" style="70" customWidth="1"/>
    <col min="15886" max="16125" width="8.875" style="70"/>
    <col min="16126" max="16126" width="4.125" style="70" customWidth="1"/>
    <col min="16127" max="16127" width="7.75" style="70" customWidth="1"/>
    <col min="16128" max="16128" width="6.375" style="70" customWidth="1"/>
    <col min="16129" max="16129" width="7" style="70" customWidth="1"/>
    <col min="16130" max="16130" width="5.75" style="70" customWidth="1"/>
    <col min="16131" max="16131" width="5.875" style="70" customWidth="1"/>
    <col min="16132" max="16132" width="4.625" style="70" customWidth="1"/>
    <col min="16133" max="16133" width="4.875" style="70" customWidth="1"/>
    <col min="16134" max="16134" width="5.5" style="70" customWidth="1"/>
    <col min="16135" max="16135" width="4.375" style="70" customWidth="1"/>
    <col min="16136" max="16136" width="5.625" style="70" customWidth="1"/>
    <col min="16137" max="16137" width="8.375" style="70" customWidth="1"/>
    <col min="16138" max="16138" width="8.25" style="70" customWidth="1"/>
    <col min="16139" max="16141" width="10.625" style="70" customWidth="1"/>
    <col min="16142" max="16384" width="8.875" style="70"/>
  </cols>
  <sheetData>
    <row r="1" spans="1:14" ht="37.5" customHeight="1">
      <c r="A1" s="81" t="s">
        <v>320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2" spans="1:14" s="112" customFormat="1" ht="58.5" customHeight="1">
      <c r="A2" s="108" t="s">
        <v>42</v>
      </c>
      <c r="B2" s="108" t="s">
        <v>2</v>
      </c>
      <c r="C2" s="108" t="s">
        <v>3</v>
      </c>
      <c r="D2" s="108" t="s">
        <v>4</v>
      </c>
      <c r="E2" s="108" t="s">
        <v>252</v>
      </c>
      <c r="F2" s="108" t="s">
        <v>45</v>
      </c>
      <c r="G2" s="109" t="s">
        <v>253</v>
      </c>
      <c r="H2" s="108" t="s">
        <v>254</v>
      </c>
      <c r="I2" s="108" t="s">
        <v>255</v>
      </c>
      <c r="J2" s="108" t="s">
        <v>256</v>
      </c>
      <c r="K2" s="108" t="s">
        <v>257</v>
      </c>
      <c r="L2" s="110" t="s">
        <v>258</v>
      </c>
      <c r="M2" s="111" t="s">
        <v>259</v>
      </c>
      <c r="N2" s="108" t="s">
        <v>260</v>
      </c>
    </row>
    <row r="3" spans="1:14" s="89" customFormat="1" ht="18" customHeight="1">
      <c r="A3" s="86">
        <v>1</v>
      </c>
      <c r="B3" s="82" t="s">
        <v>261</v>
      </c>
      <c r="C3" s="86" t="s">
        <v>262</v>
      </c>
      <c r="D3" s="86" t="s">
        <v>263</v>
      </c>
      <c r="E3" s="86">
        <v>23</v>
      </c>
      <c r="F3" s="86">
        <f>E:E*10</f>
        <v>230</v>
      </c>
      <c r="G3" s="85">
        <v>2</v>
      </c>
      <c r="H3" s="86"/>
      <c r="I3" s="86">
        <v>2</v>
      </c>
      <c r="J3" s="86"/>
      <c r="K3" s="86">
        <v>4</v>
      </c>
      <c r="L3" s="87">
        <f>K:K*10.28</f>
        <v>41.12</v>
      </c>
      <c r="M3" s="88">
        <f>F:F+L:L</f>
        <v>271.12</v>
      </c>
      <c r="N3" s="83" t="s">
        <v>264</v>
      </c>
    </row>
    <row r="4" spans="1:14" s="89" customFormat="1" ht="18" customHeight="1">
      <c r="A4" s="86">
        <v>2</v>
      </c>
      <c r="B4" s="82" t="s">
        <v>265</v>
      </c>
      <c r="C4" s="86" t="s">
        <v>262</v>
      </c>
      <c r="D4" s="86" t="s">
        <v>263</v>
      </c>
      <c r="E4" s="86">
        <v>23</v>
      </c>
      <c r="F4" s="86">
        <f>E:E*10</f>
        <v>230</v>
      </c>
      <c r="G4" s="85">
        <v>2</v>
      </c>
      <c r="H4" s="86"/>
      <c r="I4" s="86">
        <v>2</v>
      </c>
      <c r="J4" s="86"/>
      <c r="K4" s="86">
        <v>4</v>
      </c>
      <c r="L4" s="87">
        <f>K:K*10.28</f>
        <v>41.12</v>
      </c>
      <c r="M4" s="88">
        <f>F:F+L:L</f>
        <v>271.12</v>
      </c>
      <c r="N4" s="83"/>
    </row>
    <row r="5" spans="1:14" s="89" customFormat="1" ht="18" customHeight="1">
      <c r="A5" s="86">
        <v>3</v>
      </c>
      <c r="B5" s="82" t="s">
        <v>266</v>
      </c>
      <c r="C5" s="86" t="s">
        <v>262</v>
      </c>
      <c r="D5" s="86" t="s">
        <v>263</v>
      </c>
      <c r="E5" s="86">
        <v>20</v>
      </c>
      <c r="F5" s="86">
        <f>E:E*10</f>
        <v>200</v>
      </c>
      <c r="G5" s="85">
        <v>2</v>
      </c>
      <c r="H5" s="86"/>
      <c r="I5" s="86">
        <v>2</v>
      </c>
      <c r="J5" s="86"/>
      <c r="K5" s="86">
        <v>4</v>
      </c>
      <c r="L5" s="87">
        <f>K:K*10.28</f>
        <v>41.12</v>
      </c>
      <c r="M5" s="88">
        <f>F:F+L:L</f>
        <v>241.12</v>
      </c>
      <c r="N5" s="83"/>
    </row>
    <row r="6" spans="1:14" s="89" customFormat="1" ht="18" customHeight="1">
      <c r="A6" s="86">
        <v>4</v>
      </c>
      <c r="B6" s="82" t="s">
        <v>267</v>
      </c>
      <c r="C6" s="86" t="s">
        <v>262</v>
      </c>
      <c r="D6" s="86" t="s">
        <v>263</v>
      </c>
      <c r="E6" s="86">
        <v>21</v>
      </c>
      <c r="F6" s="86">
        <f>E:E*10</f>
        <v>210</v>
      </c>
      <c r="G6" s="85">
        <v>2</v>
      </c>
      <c r="H6" s="86"/>
      <c r="I6" s="86">
        <v>2</v>
      </c>
      <c r="J6" s="86"/>
      <c r="K6" s="86">
        <v>4</v>
      </c>
      <c r="L6" s="87">
        <f>K:K*10.28</f>
        <v>41.12</v>
      </c>
      <c r="M6" s="88">
        <f>F:F+L:L</f>
        <v>251.12</v>
      </c>
      <c r="N6" s="83"/>
    </row>
    <row r="7" spans="1:14" s="89" customFormat="1" ht="18" customHeight="1">
      <c r="A7" s="86">
        <v>5</v>
      </c>
      <c r="B7" s="82" t="s">
        <v>268</v>
      </c>
      <c r="C7" s="86" t="s">
        <v>262</v>
      </c>
      <c r="D7" s="86" t="s">
        <v>263</v>
      </c>
      <c r="E7" s="86">
        <v>24</v>
      </c>
      <c r="F7" s="86">
        <f>E:E*10</f>
        <v>240</v>
      </c>
      <c r="G7" s="85">
        <v>2</v>
      </c>
      <c r="H7" s="86"/>
      <c r="I7" s="86">
        <v>2</v>
      </c>
      <c r="J7" s="86">
        <v>1</v>
      </c>
      <c r="K7" s="86">
        <v>5</v>
      </c>
      <c r="L7" s="87">
        <f>K:K*10.28</f>
        <v>51.4</v>
      </c>
      <c r="M7" s="88">
        <f>F:F+L:L</f>
        <v>291.39999999999998</v>
      </c>
      <c r="N7" s="83"/>
    </row>
    <row r="8" spans="1:14" s="89" customFormat="1" ht="18" customHeight="1">
      <c r="A8" s="86">
        <v>6</v>
      </c>
      <c r="B8" s="82" t="s">
        <v>269</v>
      </c>
      <c r="C8" s="86" t="s">
        <v>262</v>
      </c>
      <c r="D8" s="86" t="s">
        <v>263</v>
      </c>
      <c r="E8" s="86">
        <v>23</v>
      </c>
      <c r="F8" s="86">
        <f>E:E*10</f>
        <v>230</v>
      </c>
      <c r="G8" s="85">
        <v>2</v>
      </c>
      <c r="H8" s="86"/>
      <c r="I8" s="86">
        <v>2</v>
      </c>
      <c r="J8" s="86"/>
      <c r="K8" s="86">
        <v>4</v>
      </c>
      <c r="L8" s="87">
        <f>K:K*10.28</f>
        <v>41.12</v>
      </c>
      <c r="M8" s="88">
        <f>F:F+L:L</f>
        <v>271.12</v>
      </c>
      <c r="N8" s="83"/>
    </row>
    <row r="9" spans="1:14" s="89" customFormat="1" ht="18" customHeight="1">
      <c r="A9" s="86">
        <v>7</v>
      </c>
      <c r="B9" s="82" t="s">
        <v>270</v>
      </c>
      <c r="C9" s="86" t="s">
        <v>262</v>
      </c>
      <c r="D9" s="86" t="s">
        <v>263</v>
      </c>
      <c r="E9" s="86">
        <v>21</v>
      </c>
      <c r="F9" s="86">
        <f>E:E*10</f>
        <v>210</v>
      </c>
      <c r="G9" s="85">
        <v>1</v>
      </c>
      <c r="H9" s="86"/>
      <c r="I9" s="86">
        <v>2</v>
      </c>
      <c r="J9" s="86"/>
      <c r="K9" s="86">
        <v>3</v>
      </c>
      <c r="L9" s="87">
        <f>K:K*10.28</f>
        <v>30.839999999999996</v>
      </c>
      <c r="M9" s="88">
        <f>F:F+L:L</f>
        <v>240.84</v>
      </c>
      <c r="N9" s="83"/>
    </row>
    <row r="10" spans="1:14" s="89" customFormat="1" ht="18" customHeight="1">
      <c r="A10" s="86">
        <v>8</v>
      </c>
      <c r="B10" s="82" t="s">
        <v>271</v>
      </c>
      <c r="C10" s="86" t="s">
        <v>262</v>
      </c>
      <c r="D10" s="86" t="s">
        <v>263</v>
      </c>
      <c r="E10" s="86">
        <v>23</v>
      </c>
      <c r="F10" s="86">
        <f>E:E*10</f>
        <v>230</v>
      </c>
      <c r="G10" s="85">
        <v>2</v>
      </c>
      <c r="H10" s="86"/>
      <c r="I10" s="86">
        <v>2</v>
      </c>
      <c r="J10" s="86"/>
      <c r="K10" s="86">
        <v>4</v>
      </c>
      <c r="L10" s="87">
        <f>K:K*10.28</f>
        <v>41.12</v>
      </c>
      <c r="M10" s="88">
        <f>F:F+L:L</f>
        <v>271.12</v>
      </c>
      <c r="N10" s="83"/>
    </row>
    <row r="11" spans="1:14" s="89" customFormat="1" ht="18" customHeight="1">
      <c r="A11" s="86">
        <v>9</v>
      </c>
      <c r="B11" s="82" t="s">
        <v>272</v>
      </c>
      <c r="C11" s="86" t="s">
        <v>262</v>
      </c>
      <c r="D11" s="86" t="s">
        <v>263</v>
      </c>
      <c r="E11" s="86">
        <v>22</v>
      </c>
      <c r="F11" s="86">
        <f>E:E*10</f>
        <v>220</v>
      </c>
      <c r="G11" s="85">
        <v>2</v>
      </c>
      <c r="H11" s="86"/>
      <c r="I11" s="86">
        <v>2</v>
      </c>
      <c r="J11" s="86">
        <v>1</v>
      </c>
      <c r="K11" s="86">
        <v>5</v>
      </c>
      <c r="L11" s="87">
        <f>K:K*10.28</f>
        <v>51.4</v>
      </c>
      <c r="M11" s="88">
        <f>F:F+L:L</f>
        <v>271.39999999999998</v>
      </c>
      <c r="N11" s="83"/>
    </row>
    <row r="12" spans="1:14" s="89" customFormat="1" ht="18" customHeight="1">
      <c r="A12" s="86">
        <v>10</v>
      </c>
      <c r="B12" s="82" t="s">
        <v>273</v>
      </c>
      <c r="C12" s="86" t="s">
        <v>262</v>
      </c>
      <c r="D12" s="86" t="s">
        <v>263</v>
      </c>
      <c r="E12" s="86">
        <v>23</v>
      </c>
      <c r="F12" s="86">
        <f>E:E*10</f>
        <v>230</v>
      </c>
      <c r="G12" s="85">
        <v>2</v>
      </c>
      <c r="H12" s="86"/>
      <c r="I12" s="86">
        <v>2</v>
      </c>
      <c r="J12" s="86">
        <v>1</v>
      </c>
      <c r="K12" s="86">
        <v>5</v>
      </c>
      <c r="L12" s="87">
        <f>K:K*10.28</f>
        <v>51.4</v>
      </c>
      <c r="M12" s="88">
        <f>F:F+L:L</f>
        <v>281.39999999999998</v>
      </c>
      <c r="N12" s="83"/>
    </row>
    <row r="13" spans="1:14" s="89" customFormat="1" ht="18" customHeight="1">
      <c r="A13" s="86">
        <v>11</v>
      </c>
      <c r="B13" s="82" t="s">
        <v>274</v>
      </c>
      <c r="C13" s="86" t="s">
        <v>262</v>
      </c>
      <c r="D13" s="86" t="s">
        <v>263</v>
      </c>
      <c r="E13" s="86">
        <v>12</v>
      </c>
      <c r="F13" s="86">
        <f>E:E*10</f>
        <v>120</v>
      </c>
      <c r="G13" s="85">
        <v>1</v>
      </c>
      <c r="H13" s="86"/>
      <c r="I13" s="86">
        <v>2</v>
      </c>
      <c r="J13" s="86"/>
      <c r="K13" s="86">
        <v>3</v>
      </c>
      <c r="L13" s="87">
        <f>K:K*10.28</f>
        <v>30.839999999999996</v>
      </c>
      <c r="M13" s="88">
        <f>F:F+L:L</f>
        <v>150.84</v>
      </c>
      <c r="N13" s="83"/>
    </row>
    <row r="14" spans="1:14" s="89" customFormat="1" ht="18" customHeight="1">
      <c r="A14" s="86">
        <v>12</v>
      </c>
      <c r="B14" s="82" t="s">
        <v>275</v>
      </c>
      <c r="C14" s="86" t="s">
        <v>262</v>
      </c>
      <c r="D14" s="86" t="s">
        <v>263</v>
      </c>
      <c r="E14" s="86">
        <v>22</v>
      </c>
      <c r="F14" s="86">
        <f>E:E*10</f>
        <v>220</v>
      </c>
      <c r="G14" s="85">
        <v>2</v>
      </c>
      <c r="H14" s="86"/>
      <c r="I14" s="86">
        <v>2</v>
      </c>
      <c r="J14" s="86"/>
      <c r="K14" s="86">
        <v>4</v>
      </c>
      <c r="L14" s="87">
        <f>K:K*10.28</f>
        <v>41.12</v>
      </c>
      <c r="M14" s="88">
        <f>F:F+L:L</f>
        <v>261.12</v>
      </c>
      <c r="N14" s="83"/>
    </row>
    <row r="15" spans="1:14" s="89" customFormat="1" ht="18" customHeight="1">
      <c r="A15" s="86">
        <v>13</v>
      </c>
      <c r="B15" s="84" t="s">
        <v>276</v>
      </c>
      <c r="C15" s="86" t="s">
        <v>262</v>
      </c>
      <c r="D15" s="86" t="s">
        <v>263</v>
      </c>
      <c r="E15" s="86">
        <v>0</v>
      </c>
      <c r="F15" s="86">
        <f>E:E*10</f>
        <v>0</v>
      </c>
      <c r="G15" s="85">
        <v>1</v>
      </c>
      <c r="H15" s="86"/>
      <c r="I15" s="86">
        <v>0</v>
      </c>
      <c r="J15" s="86"/>
      <c r="K15" s="86">
        <v>1</v>
      </c>
      <c r="L15" s="87">
        <f>K:K*10.28</f>
        <v>10.28</v>
      </c>
      <c r="M15" s="88">
        <f>F:F+L:L</f>
        <v>10.28</v>
      </c>
      <c r="N15" s="83"/>
    </row>
    <row r="16" spans="1:14" s="89" customFormat="1" ht="18" customHeight="1">
      <c r="A16" s="86">
        <v>14</v>
      </c>
      <c r="B16" s="84" t="s">
        <v>277</v>
      </c>
      <c r="C16" s="86" t="s">
        <v>262</v>
      </c>
      <c r="D16" s="86" t="s">
        <v>278</v>
      </c>
      <c r="E16" s="86">
        <v>4</v>
      </c>
      <c r="F16" s="86">
        <f>E16*10</f>
        <v>40</v>
      </c>
      <c r="G16" s="85"/>
      <c r="H16" s="86"/>
      <c r="I16" s="86"/>
      <c r="J16" s="86"/>
      <c r="K16" s="86"/>
      <c r="L16" s="87">
        <f>E16*2</f>
        <v>8</v>
      </c>
      <c r="M16" s="88">
        <f>L16+F16</f>
        <v>48</v>
      </c>
      <c r="N16" s="83"/>
    </row>
    <row r="17" spans="1:14" s="89" customFormat="1" ht="18" customHeight="1">
      <c r="A17" s="86">
        <v>15</v>
      </c>
      <c r="B17" s="84" t="s">
        <v>279</v>
      </c>
      <c r="C17" s="86" t="s">
        <v>262</v>
      </c>
      <c r="D17" s="86" t="s">
        <v>278</v>
      </c>
      <c r="E17" s="86">
        <v>2</v>
      </c>
      <c r="F17" s="86">
        <f>E17*10</f>
        <v>20</v>
      </c>
      <c r="G17" s="85"/>
      <c r="H17" s="86"/>
      <c r="I17" s="86"/>
      <c r="J17" s="86"/>
      <c r="K17" s="86"/>
      <c r="L17" s="87">
        <f>E17*2</f>
        <v>4</v>
      </c>
      <c r="M17" s="88">
        <f>L17+F17</f>
        <v>24</v>
      </c>
      <c r="N17" s="83"/>
    </row>
    <row r="18" spans="1:14" s="89" customFormat="1" ht="18" customHeight="1">
      <c r="A18" s="86">
        <v>16</v>
      </c>
      <c r="B18" s="84" t="s">
        <v>280</v>
      </c>
      <c r="C18" s="86" t="s">
        <v>262</v>
      </c>
      <c r="D18" s="86" t="s">
        <v>278</v>
      </c>
      <c r="E18" s="86">
        <v>3</v>
      </c>
      <c r="F18" s="86">
        <f>E18*10</f>
        <v>30</v>
      </c>
      <c r="G18" s="85"/>
      <c r="H18" s="86"/>
      <c r="I18" s="86"/>
      <c r="J18" s="86"/>
      <c r="K18" s="86"/>
      <c r="L18" s="87">
        <f>E18*2</f>
        <v>6</v>
      </c>
      <c r="M18" s="88">
        <f>L18+F18</f>
        <v>36</v>
      </c>
      <c r="N18" s="83"/>
    </row>
    <row r="19" spans="1:14" s="92" customFormat="1" ht="18" customHeight="1">
      <c r="A19" s="85" t="s">
        <v>281</v>
      </c>
      <c r="B19" s="85"/>
      <c r="C19" s="85"/>
      <c r="D19" s="85"/>
      <c r="E19" s="85">
        <f>SUM(E3:E18)</f>
        <v>266</v>
      </c>
      <c r="F19" s="85">
        <f>SUM(F3:F18)</f>
        <v>2660</v>
      </c>
      <c r="G19" s="85">
        <f>SUM(G3:G15)</f>
        <v>23</v>
      </c>
      <c r="H19" s="85"/>
      <c r="I19" s="85">
        <f>SUM(I3:I15)</f>
        <v>24</v>
      </c>
      <c r="J19" s="85">
        <v>3</v>
      </c>
      <c r="K19" s="85">
        <f>SUM(K3:K15)</f>
        <v>50</v>
      </c>
      <c r="L19" s="90">
        <f>SUM(L3:L18)</f>
        <v>531.99999999999989</v>
      </c>
      <c r="M19" s="91">
        <f>SUM(M3:M18)</f>
        <v>3192.0000000000005</v>
      </c>
      <c r="N19" s="83"/>
    </row>
    <row r="20" spans="1:14">
      <c r="A20" s="78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</row>
    <row r="21" spans="1:14" ht="53.25" customHeight="1">
      <c r="A21" s="77" t="s">
        <v>321</v>
      </c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6"/>
      <c r="M21" s="76"/>
      <c r="N21" s="76"/>
    </row>
    <row r="22" spans="1:14" s="107" customFormat="1" ht="54.75" customHeight="1">
      <c r="A22" s="103" t="s">
        <v>282</v>
      </c>
      <c r="B22" s="103" t="s">
        <v>283</v>
      </c>
      <c r="C22" s="103" t="s">
        <v>252</v>
      </c>
      <c r="D22" s="103" t="s">
        <v>284</v>
      </c>
      <c r="E22" s="104" t="s">
        <v>253</v>
      </c>
      <c r="F22" s="104" t="s">
        <v>254</v>
      </c>
      <c r="G22" s="104" t="s">
        <v>255</v>
      </c>
      <c r="H22" s="104" t="s">
        <v>256</v>
      </c>
      <c r="I22" s="103" t="s">
        <v>257</v>
      </c>
      <c r="J22" s="105" t="s">
        <v>258</v>
      </c>
      <c r="K22" s="106" t="s">
        <v>259</v>
      </c>
    </row>
    <row r="23" spans="1:14" s="96" customFormat="1" ht="15" customHeight="1">
      <c r="A23" s="93">
        <v>1</v>
      </c>
      <c r="B23" s="93" t="s">
        <v>285</v>
      </c>
      <c r="C23" s="93">
        <v>7</v>
      </c>
      <c r="D23" s="93">
        <f>C23*9</f>
        <v>63</v>
      </c>
      <c r="E23" s="93">
        <v>1</v>
      </c>
      <c r="F23" s="93">
        <v>0</v>
      </c>
      <c r="G23" s="93">
        <v>1</v>
      </c>
      <c r="H23" s="93">
        <v>0</v>
      </c>
      <c r="I23" s="93">
        <f>E23+F23+G23+H23</f>
        <v>2</v>
      </c>
      <c r="J23" s="94">
        <f>519/65*I23</f>
        <v>15.969230769230769</v>
      </c>
      <c r="K23" s="95">
        <f>D23+J23</f>
        <v>78.969230769230762</v>
      </c>
    </row>
    <row r="24" spans="1:14" s="96" customFormat="1" ht="15" customHeight="1">
      <c r="A24" s="93">
        <v>2</v>
      </c>
      <c r="B24" s="93" t="s">
        <v>286</v>
      </c>
      <c r="C24" s="93">
        <v>10</v>
      </c>
      <c r="D24" s="93">
        <f t="shared" ref="D24:D55" si="0">C24*9</f>
        <v>90</v>
      </c>
      <c r="E24" s="93">
        <v>1</v>
      </c>
      <c r="F24" s="93">
        <v>1</v>
      </c>
      <c r="G24" s="93">
        <v>1</v>
      </c>
      <c r="H24" s="93">
        <v>1</v>
      </c>
      <c r="I24" s="93">
        <f t="shared" ref="I24:I55" si="1">E24+F24+G24+H24</f>
        <v>4</v>
      </c>
      <c r="J24" s="94">
        <f t="shared" ref="J24:J55" si="2">519/65*I24</f>
        <v>31.938461538461539</v>
      </c>
      <c r="K24" s="95">
        <f t="shared" ref="K24:K55" si="3">D24+J24</f>
        <v>121.93846153846154</v>
      </c>
    </row>
    <row r="25" spans="1:14" s="96" customFormat="1" ht="15" customHeight="1">
      <c r="A25" s="93">
        <v>3</v>
      </c>
      <c r="B25" s="93" t="s">
        <v>287</v>
      </c>
      <c r="C25" s="93">
        <v>10</v>
      </c>
      <c r="D25" s="93">
        <f t="shared" si="0"/>
        <v>90</v>
      </c>
      <c r="E25" s="93">
        <v>1</v>
      </c>
      <c r="F25" s="93">
        <v>0</v>
      </c>
      <c r="G25" s="93">
        <v>0</v>
      </c>
      <c r="H25" s="93">
        <v>1</v>
      </c>
      <c r="I25" s="93">
        <f t="shared" si="1"/>
        <v>2</v>
      </c>
      <c r="J25" s="94">
        <f t="shared" si="2"/>
        <v>15.969230769230769</v>
      </c>
      <c r="K25" s="95">
        <f t="shared" si="3"/>
        <v>105.96923076923076</v>
      </c>
    </row>
    <row r="26" spans="1:14" s="96" customFormat="1" ht="15" customHeight="1">
      <c r="A26" s="93">
        <v>4</v>
      </c>
      <c r="B26" s="93" t="s">
        <v>288</v>
      </c>
      <c r="C26" s="93">
        <v>3</v>
      </c>
      <c r="D26" s="93">
        <f t="shared" si="0"/>
        <v>27</v>
      </c>
      <c r="E26" s="93">
        <v>1</v>
      </c>
      <c r="F26" s="93">
        <v>0</v>
      </c>
      <c r="G26" s="93">
        <v>1</v>
      </c>
      <c r="H26" s="93">
        <v>0</v>
      </c>
      <c r="I26" s="93">
        <f t="shared" si="1"/>
        <v>2</v>
      </c>
      <c r="J26" s="94">
        <f t="shared" si="2"/>
        <v>15.969230769230769</v>
      </c>
      <c r="K26" s="95">
        <f t="shared" si="3"/>
        <v>42.969230769230769</v>
      </c>
    </row>
    <row r="27" spans="1:14" s="96" customFormat="1" ht="15" customHeight="1">
      <c r="A27" s="93">
        <v>5</v>
      </c>
      <c r="B27" s="93" t="s">
        <v>289</v>
      </c>
      <c r="C27" s="93">
        <v>3</v>
      </c>
      <c r="D27" s="93">
        <f t="shared" si="0"/>
        <v>27</v>
      </c>
      <c r="E27" s="93">
        <v>1</v>
      </c>
      <c r="F27" s="93">
        <v>0</v>
      </c>
      <c r="G27" s="93">
        <v>0</v>
      </c>
      <c r="H27" s="93">
        <v>0</v>
      </c>
      <c r="I27" s="93">
        <f t="shared" si="1"/>
        <v>1</v>
      </c>
      <c r="J27" s="94">
        <f t="shared" si="2"/>
        <v>7.9846153846153847</v>
      </c>
      <c r="K27" s="95">
        <f t="shared" si="3"/>
        <v>34.984615384615381</v>
      </c>
    </row>
    <row r="28" spans="1:14" s="96" customFormat="1" ht="15" customHeight="1">
      <c r="A28" s="93">
        <v>6</v>
      </c>
      <c r="B28" s="93" t="s">
        <v>290</v>
      </c>
      <c r="C28" s="93">
        <v>15</v>
      </c>
      <c r="D28" s="93">
        <f t="shared" si="0"/>
        <v>135</v>
      </c>
      <c r="E28" s="93">
        <v>1</v>
      </c>
      <c r="F28" s="93">
        <v>1</v>
      </c>
      <c r="G28" s="93">
        <v>1</v>
      </c>
      <c r="H28" s="93">
        <v>1</v>
      </c>
      <c r="I28" s="93">
        <f t="shared" si="1"/>
        <v>4</v>
      </c>
      <c r="J28" s="94">
        <f t="shared" si="2"/>
        <v>31.938461538461539</v>
      </c>
      <c r="K28" s="95">
        <f t="shared" si="3"/>
        <v>166.93846153846152</v>
      </c>
    </row>
    <row r="29" spans="1:14" s="96" customFormat="1" ht="15" customHeight="1">
      <c r="A29" s="93">
        <v>7</v>
      </c>
      <c r="B29" s="93" t="s">
        <v>291</v>
      </c>
      <c r="C29" s="93">
        <v>5</v>
      </c>
      <c r="D29" s="93">
        <f t="shared" si="0"/>
        <v>45</v>
      </c>
      <c r="E29" s="93">
        <v>0</v>
      </c>
      <c r="F29" s="93">
        <v>0</v>
      </c>
      <c r="G29" s="93">
        <v>0</v>
      </c>
      <c r="H29" s="93">
        <v>0</v>
      </c>
      <c r="I29" s="93">
        <f t="shared" si="1"/>
        <v>0</v>
      </c>
      <c r="J29" s="94">
        <f t="shared" si="2"/>
        <v>0</v>
      </c>
      <c r="K29" s="95">
        <f t="shared" si="3"/>
        <v>45</v>
      </c>
    </row>
    <row r="30" spans="1:14" s="96" customFormat="1" ht="15" customHeight="1">
      <c r="A30" s="93">
        <v>8</v>
      </c>
      <c r="B30" s="93" t="s">
        <v>292</v>
      </c>
      <c r="C30" s="93">
        <v>3</v>
      </c>
      <c r="D30" s="93">
        <f t="shared" si="0"/>
        <v>27</v>
      </c>
      <c r="E30" s="93">
        <v>1.5</v>
      </c>
      <c r="F30" s="93">
        <v>0</v>
      </c>
      <c r="G30" s="93">
        <v>1</v>
      </c>
      <c r="H30" s="93">
        <v>0</v>
      </c>
      <c r="I30" s="93">
        <f t="shared" si="1"/>
        <v>2.5</v>
      </c>
      <c r="J30" s="94">
        <f t="shared" si="2"/>
        <v>19.96153846153846</v>
      </c>
      <c r="K30" s="95">
        <f t="shared" si="3"/>
        <v>46.96153846153846</v>
      </c>
    </row>
    <row r="31" spans="1:14" s="96" customFormat="1" ht="15" customHeight="1">
      <c r="A31" s="93">
        <v>9</v>
      </c>
      <c r="B31" s="93" t="s">
        <v>293</v>
      </c>
      <c r="C31" s="93">
        <v>3</v>
      </c>
      <c r="D31" s="93">
        <f t="shared" si="0"/>
        <v>27</v>
      </c>
      <c r="E31" s="93">
        <v>1</v>
      </c>
      <c r="F31" s="93">
        <v>0</v>
      </c>
      <c r="G31" s="93">
        <v>1</v>
      </c>
      <c r="H31" s="93">
        <v>0</v>
      </c>
      <c r="I31" s="93">
        <f t="shared" si="1"/>
        <v>2</v>
      </c>
      <c r="J31" s="94">
        <f t="shared" si="2"/>
        <v>15.969230769230769</v>
      </c>
      <c r="K31" s="95">
        <f t="shared" si="3"/>
        <v>42.969230769230769</v>
      </c>
    </row>
    <row r="32" spans="1:14" s="96" customFormat="1" ht="15" customHeight="1">
      <c r="A32" s="93">
        <v>10</v>
      </c>
      <c r="B32" s="93" t="s">
        <v>294</v>
      </c>
      <c r="C32" s="93">
        <v>3</v>
      </c>
      <c r="D32" s="93">
        <f t="shared" si="0"/>
        <v>27</v>
      </c>
      <c r="E32" s="93">
        <v>1</v>
      </c>
      <c r="F32" s="93">
        <v>0</v>
      </c>
      <c r="G32" s="93">
        <v>1</v>
      </c>
      <c r="H32" s="93">
        <v>0</v>
      </c>
      <c r="I32" s="93">
        <f t="shared" si="1"/>
        <v>2</v>
      </c>
      <c r="J32" s="94">
        <f t="shared" si="2"/>
        <v>15.969230769230769</v>
      </c>
      <c r="K32" s="95">
        <f t="shared" si="3"/>
        <v>42.969230769230769</v>
      </c>
    </row>
    <row r="33" spans="1:11" s="96" customFormat="1" ht="15" customHeight="1">
      <c r="A33" s="93">
        <v>11</v>
      </c>
      <c r="B33" s="93" t="s">
        <v>295</v>
      </c>
      <c r="C33" s="93">
        <v>7</v>
      </c>
      <c r="D33" s="93">
        <f t="shared" si="0"/>
        <v>63</v>
      </c>
      <c r="E33" s="93">
        <v>1</v>
      </c>
      <c r="F33" s="93">
        <v>0</v>
      </c>
      <c r="G33" s="93">
        <v>1</v>
      </c>
      <c r="H33" s="93">
        <v>0</v>
      </c>
      <c r="I33" s="93">
        <f t="shared" si="1"/>
        <v>2</v>
      </c>
      <c r="J33" s="94">
        <f t="shared" si="2"/>
        <v>15.969230769230769</v>
      </c>
      <c r="K33" s="95">
        <f t="shared" si="3"/>
        <v>78.969230769230762</v>
      </c>
    </row>
    <row r="34" spans="1:11" s="96" customFormat="1" ht="15" customHeight="1">
      <c r="A34" s="93">
        <v>12</v>
      </c>
      <c r="B34" s="93" t="s">
        <v>296</v>
      </c>
      <c r="C34" s="93">
        <v>7</v>
      </c>
      <c r="D34" s="93">
        <f t="shared" si="0"/>
        <v>63</v>
      </c>
      <c r="E34" s="93">
        <v>1</v>
      </c>
      <c r="F34" s="93">
        <v>0</v>
      </c>
      <c r="G34" s="93">
        <v>1</v>
      </c>
      <c r="H34" s="93">
        <v>0</v>
      </c>
      <c r="I34" s="93">
        <f t="shared" si="1"/>
        <v>2</v>
      </c>
      <c r="J34" s="94">
        <f t="shared" si="2"/>
        <v>15.969230769230769</v>
      </c>
      <c r="K34" s="95">
        <f t="shared" si="3"/>
        <v>78.969230769230762</v>
      </c>
    </row>
    <row r="35" spans="1:11" s="96" customFormat="1" ht="15" customHeight="1">
      <c r="A35" s="93">
        <v>13</v>
      </c>
      <c r="B35" s="93" t="s">
        <v>297</v>
      </c>
      <c r="C35" s="93">
        <v>3</v>
      </c>
      <c r="D35" s="93">
        <f t="shared" si="0"/>
        <v>27</v>
      </c>
      <c r="E35" s="93">
        <v>1</v>
      </c>
      <c r="F35" s="93">
        <v>0</v>
      </c>
      <c r="G35" s="93">
        <v>1</v>
      </c>
      <c r="H35" s="93">
        <v>0</v>
      </c>
      <c r="I35" s="93">
        <f t="shared" si="1"/>
        <v>2</v>
      </c>
      <c r="J35" s="94">
        <f t="shared" si="2"/>
        <v>15.969230769230769</v>
      </c>
      <c r="K35" s="95">
        <f t="shared" si="3"/>
        <v>42.969230769230769</v>
      </c>
    </row>
    <row r="36" spans="1:11" s="96" customFormat="1" ht="15" customHeight="1">
      <c r="A36" s="93">
        <v>14</v>
      </c>
      <c r="B36" s="93" t="s">
        <v>298</v>
      </c>
      <c r="C36" s="93">
        <v>7</v>
      </c>
      <c r="D36" s="93">
        <f t="shared" si="0"/>
        <v>63</v>
      </c>
      <c r="E36" s="93">
        <v>1</v>
      </c>
      <c r="F36" s="93">
        <v>0</v>
      </c>
      <c r="G36" s="93">
        <v>1</v>
      </c>
      <c r="H36" s="93">
        <v>1</v>
      </c>
      <c r="I36" s="93">
        <f t="shared" si="1"/>
        <v>3</v>
      </c>
      <c r="J36" s="94">
        <f t="shared" si="2"/>
        <v>23.953846153846154</v>
      </c>
      <c r="K36" s="95">
        <f t="shared" si="3"/>
        <v>86.953846153846158</v>
      </c>
    </row>
    <row r="37" spans="1:11" s="96" customFormat="1" ht="15" customHeight="1">
      <c r="A37" s="93">
        <v>15</v>
      </c>
      <c r="B37" s="93" t="s">
        <v>299</v>
      </c>
      <c r="C37" s="93">
        <v>3</v>
      </c>
      <c r="D37" s="93">
        <f t="shared" si="0"/>
        <v>27</v>
      </c>
      <c r="E37" s="93">
        <v>1</v>
      </c>
      <c r="F37" s="93">
        <v>0</v>
      </c>
      <c r="G37" s="93">
        <v>0</v>
      </c>
      <c r="H37" s="93">
        <v>0</v>
      </c>
      <c r="I37" s="93">
        <f t="shared" si="1"/>
        <v>1</v>
      </c>
      <c r="J37" s="94">
        <f t="shared" si="2"/>
        <v>7.9846153846153847</v>
      </c>
      <c r="K37" s="95">
        <f t="shared" si="3"/>
        <v>34.984615384615381</v>
      </c>
    </row>
    <row r="38" spans="1:11" s="96" customFormat="1" ht="15" customHeight="1">
      <c r="A38" s="93">
        <v>16</v>
      </c>
      <c r="B38" s="93" t="s">
        <v>300</v>
      </c>
      <c r="C38" s="93">
        <v>3</v>
      </c>
      <c r="D38" s="93">
        <f t="shared" si="0"/>
        <v>27</v>
      </c>
      <c r="E38" s="93">
        <v>1</v>
      </c>
      <c r="F38" s="93">
        <v>0</v>
      </c>
      <c r="G38" s="93">
        <v>1</v>
      </c>
      <c r="H38" s="93">
        <v>0</v>
      </c>
      <c r="I38" s="93">
        <f t="shared" si="1"/>
        <v>2</v>
      </c>
      <c r="J38" s="94">
        <f t="shared" si="2"/>
        <v>15.969230769230769</v>
      </c>
      <c r="K38" s="95">
        <f t="shared" si="3"/>
        <v>42.969230769230769</v>
      </c>
    </row>
    <row r="39" spans="1:11" s="96" customFormat="1" ht="15" customHeight="1">
      <c r="A39" s="93">
        <v>17</v>
      </c>
      <c r="B39" s="93" t="s">
        <v>301</v>
      </c>
      <c r="C39" s="93">
        <v>3</v>
      </c>
      <c r="D39" s="93">
        <f t="shared" si="0"/>
        <v>27</v>
      </c>
      <c r="E39" s="93">
        <v>1</v>
      </c>
      <c r="F39" s="93">
        <v>0</v>
      </c>
      <c r="G39" s="93">
        <v>1</v>
      </c>
      <c r="H39" s="93">
        <v>0</v>
      </c>
      <c r="I39" s="93">
        <f t="shared" si="1"/>
        <v>2</v>
      </c>
      <c r="J39" s="94">
        <f t="shared" si="2"/>
        <v>15.969230769230769</v>
      </c>
      <c r="K39" s="95">
        <f t="shared" si="3"/>
        <v>42.969230769230769</v>
      </c>
    </row>
    <row r="40" spans="1:11" s="96" customFormat="1" ht="15" customHeight="1">
      <c r="A40" s="93">
        <v>18</v>
      </c>
      <c r="B40" s="93" t="s">
        <v>302</v>
      </c>
      <c r="C40" s="93">
        <v>4</v>
      </c>
      <c r="D40" s="93">
        <f t="shared" si="0"/>
        <v>36</v>
      </c>
      <c r="E40" s="93">
        <v>1</v>
      </c>
      <c r="F40" s="93">
        <v>0</v>
      </c>
      <c r="G40" s="93">
        <v>0</v>
      </c>
      <c r="H40" s="93">
        <v>0</v>
      </c>
      <c r="I40" s="93">
        <f t="shared" si="1"/>
        <v>1</v>
      </c>
      <c r="J40" s="94">
        <f t="shared" si="2"/>
        <v>7.9846153846153847</v>
      </c>
      <c r="K40" s="95">
        <f t="shared" si="3"/>
        <v>43.984615384615381</v>
      </c>
    </row>
    <row r="41" spans="1:11" s="96" customFormat="1" ht="15" customHeight="1">
      <c r="A41" s="93">
        <v>19</v>
      </c>
      <c r="B41" s="93" t="s">
        <v>303</v>
      </c>
      <c r="C41" s="93">
        <v>3</v>
      </c>
      <c r="D41" s="93">
        <f t="shared" si="0"/>
        <v>27</v>
      </c>
      <c r="E41" s="93">
        <v>0</v>
      </c>
      <c r="F41" s="93">
        <v>0</v>
      </c>
      <c r="G41" s="93">
        <v>0</v>
      </c>
      <c r="H41" s="93">
        <v>0</v>
      </c>
      <c r="I41" s="93">
        <f t="shared" si="1"/>
        <v>0</v>
      </c>
      <c r="J41" s="94">
        <f t="shared" si="2"/>
        <v>0</v>
      </c>
      <c r="K41" s="95">
        <f t="shared" si="3"/>
        <v>27</v>
      </c>
    </row>
    <row r="42" spans="1:11" s="96" customFormat="1" ht="15" customHeight="1">
      <c r="A42" s="93">
        <v>20</v>
      </c>
      <c r="B42" s="93" t="s">
        <v>304</v>
      </c>
      <c r="C42" s="93">
        <v>7</v>
      </c>
      <c r="D42" s="93">
        <f t="shared" si="0"/>
        <v>63</v>
      </c>
      <c r="E42" s="93">
        <v>1</v>
      </c>
      <c r="F42" s="93">
        <v>0</v>
      </c>
      <c r="G42" s="93">
        <v>1</v>
      </c>
      <c r="H42" s="93">
        <v>0</v>
      </c>
      <c r="I42" s="93">
        <f t="shared" si="1"/>
        <v>2</v>
      </c>
      <c r="J42" s="94">
        <f t="shared" si="2"/>
        <v>15.969230769230769</v>
      </c>
      <c r="K42" s="95">
        <f t="shared" si="3"/>
        <v>78.969230769230762</v>
      </c>
    </row>
    <row r="43" spans="1:11" s="96" customFormat="1" ht="15" customHeight="1">
      <c r="A43" s="93">
        <v>21</v>
      </c>
      <c r="B43" s="93" t="s">
        <v>305</v>
      </c>
      <c r="C43" s="93">
        <v>5</v>
      </c>
      <c r="D43" s="93">
        <f t="shared" si="0"/>
        <v>45</v>
      </c>
      <c r="E43" s="93">
        <v>1</v>
      </c>
      <c r="F43" s="93">
        <v>0</v>
      </c>
      <c r="G43" s="93">
        <v>1</v>
      </c>
      <c r="H43" s="93">
        <v>0</v>
      </c>
      <c r="I43" s="93">
        <f t="shared" si="1"/>
        <v>2</v>
      </c>
      <c r="J43" s="94">
        <f t="shared" si="2"/>
        <v>15.969230769230769</v>
      </c>
      <c r="K43" s="95">
        <f t="shared" si="3"/>
        <v>60.969230769230769</v>
      </c>
    </row>
    <row r="44" spans="1:11" s="96" customFormat="1" ht="15" customHeight="1">
      <c r="A44" s="93">
        <v>22</v>
      </c>
      <c r="B44" s="93" t="s">
        <v>306</v>
      </c>
      <c r="C44" s="93">
        <v>7</v>
      </c>
      <c r="D44" s="93">
        <f t="shared" si="0"/>
        <v>63</v>
      </c>
      <c r="E44" s="93">
        <v>1</v>
      </c>
      <c r="F44" s="93">
        <v>0</v>
      </c>
      <c r="G44" s="93">
        <v>1</v>
      </c>
      <c r="H44" s="93">
        <v>0</v>
      </c>
      <c r="I44" s="93">
        <f t="shared" si="1"/>
        <v>2</v>
      </c>
      <c r="J44" s="94">
        <f t="shared" si="2"/>
        <v>15.969230769230769</v>
      </c>
      <c r="K44" s="95">
        <f t="shared" si="3"/>
        <v>78.969230769230762</v>
      </c>
    </row>
    <row r="45" spans="1:11" s="96" customFormat="1" ht="15" customHeight="1">
      <c r="A45" s="93">
        <v>23</v>
      </c>
      <c r="B45" s="93" t="s">
        <v>307</v>
      </c>
      <c r="C45" s="93">
        <v>7</v>
      </c>
      <c r="D45" s="93">
        <f t="shared" si="0"/>
        <v>63</v>
      </c>
      <c r="E45" s="93">
        <v>1</v>
      </c>
      <c r="F45" s="93">
        <v>0</v>
      </c>
      <c r="G45" s="93">
        <v>1</v>
      </c>
      <c r="H45" s="93">
        <v>0</v>
      </c>
      <c r="I45" s="93">
        <f t="shared" si="1"/>
        <v>2</v>
      </c>
      <c r="J45" s="94">
        <f t="shared" si="2"/>
        <v>15.969230769230769</v>
      </c>
      <c r="K45" s="95">
        <f t="shared" si="3"/>
        <v>78.969230769230762</v>
      </c>
    </row>
    <row r="46" spans="1:11" s="96" customFormat="1" ht="15" customHeight="1">
      <c r="A46" s="93">
        <v>24</v>
      </c>
      <c r="B46" s="93" t="s">
        <v>308</v>
      </c>
      <c r="C46" s="93">
        <v>7</v>
      </c>
      <c r="D46" s="93">
        <f t="shared" si="0"/>
        <v>63</v>
      </c>
      <c r="E46" s="93">
        <v>1</v>
      </c>
      <c r="F46" s="93">
        <v>0</v>
      </c>
      <c r="G46" s="93">
        <v>1</v>
      </c>
      <c r="H46" s="93">
        <v>1</v>
      </c>
      <c r="I46" s="93">
        <f t="shared" si="1"/>
        <v>3</v>
      </c>
      <c r="J46" s="94">
        <f t="shared" si="2"/>
        <v>23.953846153846154</v>
      </c>
      <c r="K46" s="95">
        <f t="shared" si="3"/>
        <v>86.953846153846158</v>
      </c>
    </row>
    <row r="47" spans="1:11" s="96" customFormat="1" ht="15" customHeight="1">
      <c r="A47" s="93">
        <v>25</v>
      </c>
      <c r="B47" s="93" t="s">
        <v>309</v>
      </c>
      <c r="C47" s="93">
        <v>8</v>
      </c>
      <c r="D47" s="93">
        <f t="shared" si="0"/>
        <v>72</v>
      </c>
      <c r="E47" s="93">
        <v>1</v>
      </c>
      <c r="F47" s="93">
        <v>1</v>
      </c>
      <c r="G47" s="93">
        <v>1</v>
      </c>
      <c r="H47" s="93">
        <v>1</v>
      </c>
      <c r="I47" s="93">
        <f t="shared" si="1"/>
        <v>4</v>
      </c>
      <c r="J47" s="94">
        <f t="shared" si="2"/>
        <v>31.938461538461539</v>
      </c>
      <c r="K47" s="95">
        <f t="shared" si="3"/>
        <v>103.93846153846154</v>
      </c>
    </row>
    <row r="48" spans="1:11" s="96" customFormat="1" ht="15" customHeight="1">
      <c r="A48" s="93">
        <v>26</v>
      </c>
      <c r="B48" s="93" t="s">
        <v>310</v>
      </c>
      <c r="C48" s="93">
        <v>3</v>
      </c>
      <c r="D48" s="93">
        <f t="shared" si="0"/>
        <v>27</v>
      </c>
      <c r="E48" s="93">
        <v>1.5</v>
      </c>
      <c r="F48" s="93">
        <v>0</v>
      </c>
      <c r="G48" s="93">
        <v>1</v>
      </c>
      <c r="H48" s="93">
        <v>0</v>
      </c>
      <c r="I48" s="93">
        <f t="shared" si="1"/>
        <v>2.5</v>
      </c>
      <c r="J48" s="94">
        <f t="shared" si="2"/>
        <v>19.96153846153846</v>
      </c>
      <c r="K48" s="95">
        <f t="shared" si="3"/>
        <v>46.96153846153846</v>
      </c>
    </row>
    <row r="49" spans="1:11" s="96" customFormat="1" ht="15" customHeight="1">
      <c r="A49" s="93">
        <v>27</v>
      </c>
      <c r="B49" s="93" t="s">
        <v>311</v>
      </c>
      <c r="C49" s="93">
        <v>3</v>
      </c>
      <c r="D49" s="93">
        <f t="shared" si="0"/>
        <v>27</v>
      </c>
      <c r="E49" s="93">
        <v>1</v>
      </c>
      <c r="F49" s="93">
        <v>0</v>
      </c>
      <c r="G49" s="93">
        <v>1</v>
      </c>
      <c r="H49" s="93">
        <v>0</v>
      </c>
      <c r="I49" s="93">
        <f t="shared" si="1"/>
        <v>2</v>
      </c>
      <c r="J49" s="94">
        <f t="shared" si="2"/>
        <v>15.969230769230769</v>
      </c>
      <c r="K49" s="95">
        <f t="shared" si="3"/>
        <v>42.969230769230769</v>
      </c>
    </row>
    <row r="50" spans="1:11" s="96" customFormat="1" ht="15" customHeight="1">
      <c r="A50" s="93">
        <v>28</v>
      </c>
      <c r="B50" s="93" t="s">
        <v>312</v>
      </c>
      <c r="C50" s="93">
        <v>7</v>
      </c>
      <c r="D50" s="93">
        <f t="shared" si="0"/>
        <v>63</v>
      </c>
      <c r="E50" s="93">
        <v>1</v>
      </c>
      <c r="F50" s="93">
        <v>0</v>
      </c>
      <c r="G50" s="93">
        <v>1</v>
      </c>
      <c r="H50" s="93">
        <v>0</v>
      </c>
      <c r="I50" s="93">
        <f t="shared" si="1"/>
        <v>2</v>
      </c>
      <c r="J50" s="94">
        <f t="shared" si="2"/>
        <v>15.969230769230769</v>
      </c>
      <c r="K50" s="95">
        <f t="shared" si="3"/>
        <v>78.969230769230762</v>
      </c>
    </row>
    <row r="51" spans="1:11" s="96" customFormat="1" ht="15" customHeight="1">
      <c r="A51" s="93">
        <v>29</v>
      </c>
      <c r="B51" s="93" t="s">
        <v>313</v>
      </c>
      <c r="C51" s="93">
        <v>7</v>
      </c>
      <c r="D51" s="93">
        <f t="shared" si="0"/>
        <v>63</v>
      </c>
      <c r="E51" s="93">
        <v>1</v>
      </c>
      <c r="F51" s="93">
        <v>0</v>
      </c>
      <c r="G51" s="93">
        <v>1</v>
      </c>
      <c r="H51" s="93">
        <v>0</v>
      </c>
      <c r="I51" s="93">
        <f t="shared" si="1"/>
        <v>2</v>
      </c>
      <c r="J51" s="94">
        <f t="shared" si="2"/>
        <v>15.969230769230769</v>
      </c>
      <c r="K51" s="95">
        <f t="shared" si="3"/>
        <v>78.969230769230762</v>
      </c>
    </row>
    <row r="52" spans="1:11" s="96" customFormat="1" ht="15" customHeight="1">
      <c r="A52" s="93">
        <v>30</v>
      </c>
      <c r="B52" s="93" t="s">
        <v>314</v>
      </c>
      <c r="C52" s="93">
        <v>3</v>
      </c>
      <c r="D52" s="93">
        <f t="shared" si="0"/>
        <v>27</v>
      </c>
      <c r="E52" s="93">
        <v>1</v>
      </c>
      <c r="F52" s="93">
        <v>0</v>
      </c>
      <c r="G52" s="93">
        <v>1</v>
      </c>
      <c r="H52" s="93">
        <v>0</v>
      </c>
      <c r="I52" s="93">
        <f t="shared" si="1"/>
        <v>2</v>
      </c>
      <c r="J52" s="94">
        <f t="shared" si="2"/>
        <v>15.969230769230769</v>
      </c>
      <c r="K52" s="95">
        <f t="shared" si="3"/>
        <v>42.969230769230769</v>
      </c>
    </row>
    <row r="53" spans="1:11" s="96" customFormat="1" ht="15" customHeight="1">
      <c r="A53" s="93">
        <v>31</v>
      </c>
      <c r="B53" s="93" t="s">
        <v>315</v>
      </c>
      <c r="C53" s="93">
        <v>7</v>
      </c>
      <c r="D53" s="93">
        <f t="shared" si="0"/>
        <v>63</v>
      </c>
      <c r="E53" s="93">
        <v>1</v>
      </c>
      <c r="F53" s="93">
        <v>0</v>
      </c>
      <c r="G53" s="93">
        <v>0</v>
      </c>
      <c r="H53" s="93">
        <v>0</v>
      </c>
      <c r="I53" s="93">
        <f t="shared" si="1"/>
        <v>1</v>
      </c>
      <c r="J53" s="94">
        <f t="shared" si="2"/>
        <v>7.9846153846153847</v>
      </c>
      <c r="K53" s="95">
        <f t="shared" si="3"/>
        <v>70.984615384615381</v>
      </c>
    </row>
    <row r="54" spans="1:11" s="96" customFormat="1" ht="15" customHeight="1">
      <c r="A54" s="93">
        <v>32</v>
      </c>
      <c r="B54" s="97" t="s">
        <v>316</v>
      </c>
      <c r="C54" s="93">
        <v>0</v>
      </c>
      <c r="D54" s="93">
        <f t="shared" si="0"/>
        <v>0</v>
      </c>
      <c r="E54" s="93">
        <v>0</v>
      </c>
      <c r="F54" s="93">
        <v>0</v>
      </c>
      <c r="G54" s="93">
        <v>1</v>
      </c>
      <c r="H54" s="93">
        <v>0</v>
      </c>
      <c r="I54" s="93">
        <f t="shared" si="1"/>
        <v>1</v>
      </c>
      <c r="J54" s="94">
        <f t="shared" si="2"/>
        <v>7.9846153846153847</v>
      </c>
      <c r="K54" s="95">
        <f t="shared" si="3"/>
        <v>7.9846153846153847</v>
      </c>
    </row>
    <row r="55" spans="1:11" s="96" customFormat="1" ht="15" customHeight="1">
      <c r="A55" s="93">
        <v>33</v>
      </c>
      <c r="B55" s="98" t="s">
        <v>317</v>
      </c>
      <c r="C55" s="93">
        <v>0</v>
      </c>
      <c r="D55" s="93">
        <f t="shared" si="0"/>
        <v>0</v>
      </c>
      <c r="E55" s="93">
        <v>0</v>
      </c>
      <c r="F55" s="93">
        <v>0</v>
      </c>
      <c r="G55" s="93">
        <v>1</v>
      </c>
      <c r="H55" s="93">
        <v>0</v>
      </c>
      <c r="I55" s="93">
        <f t="shared" si="1"/>
        <v>1</v>
      </c>
      <c r="J55" s="94">
        <f t="shared" si="2"/>
        <v>7.9846153846153847</v>
      </c>
      <c r="K55" s="95">
        <f t="shared" si="3"/>
        <v>7.9846153846153847</v>
      </c>
    </row>
    <row r="56" spans="1:11" s="96" customFormat="1" ht="15" customHeight="1" thickBot="1">
      <c r="A56" s="93"/>
      <c r="B56" s="99" t="s">
        <v>318</v>
      </c>
      <c r="C56" s="100">
        <f>SUM(C23:C55)</f>
        <v>173</v>
      </c>
      <c r="D56" s="100"/>
      <c r="E56" s="100"/>
      <c r="F56" s="100"/>
      <c r="G56" s="100"/>
      <c r="H56" s="100"/>
      <c r="I56" s="100"/>
      <c r="J56" s="101"/>
      <c r="K56" s="102">
        <f>SUM(K23:K55)</f>
        <v>2076</v>
      </c>
    </row>
    <row r="57" spans="1:11" s="43" customFormat="1" ht="62.25" customHeight="1" thickBot="1">
      <c r="A57" s="75" t="s">
        <v>319</v>
      </c>
      <c r="B57" s="79"/>
      <c r="C57" s="79"/>
      <c r="D57" s="79"/>
      <c r="E57" s="79"/>
      <c r="F57" s="79"/>
      <c r="G57" s="79"/>
      <c r="H57" s="79"/>
      <c r="I57" s="79"/>
      <c r="J57" s="79"/>
      <c r="K57" s="80"/>
    </row>
  </sheetData>
  <mergeCells count="4">
    <mergeCell ref="A1:N1"/>
    <mergeCell ref="N3:N19"/>
    <mergeCell ref="A21:K21"/>
    <mergeCell ref="A57:K57"/>
  </mergeCells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workbookViewId="0">
      <selection activeCell="A3" sqref="A3:XFD18"/>
    </sheetView>
  </sheetViews>
  <sheetFormatPr defaultRowHeight="13.5"/>
  <cols>
    <col min="1" max="1" width="7.375" style="11" customWidth="1"/>
    <col min="2" max="2" width="7.375" style="1" customWidth="1"/>
    <col min="3" max="3" width="15.875" style="1" customWidth="1"/>
    <col min="4" max="5" width="9" style="1"/>
    <col min="6" max="6" width="6.75" style="1" customWidth="1"/>
    <col min="7" max="7" width="14.875" style="12" customWidth="1"/>
    <col min="8" max="9" width="9" style="1" customWidth="1"/>
    <col min="10" max="10" width="11.375" style="11" customWidth="1"/>
    <col min="11" max="11" width="14.25" style="12" customWidth="1"/>
    <col min="12" max="12" width="11.625" style="1" customWidth="1"/>
    <col min="13" max="256" width="9" style="1"/>
    <col min="257" max="258" width="7.375" style="1" customWidth="1"/>
    <col min="259" max="259" width="15.875" style="1" customWidth="1"/>
    <col min="260" max="261" width="9" style="1"/>
    <col min="262" max="262" width="6.75" style="1" customWidth="1"/>
    <col min="263" max="263" width="14.875" style="1" customWidth="1"/>
    <col min="264" max="265" width="9" style="1" customWidth="1"/>
    <col min="266" max="266" width="11.375" style="1" customWidth="1"/>
    <col min="267" max="267" width="14.25" style="1" customWidth="1"/>
    <col min="268" max="268" width="11.625" style="1" customWidth="1"/>
    <col min="269" max="512" width="9" style="1"/>
    <col min="513" max="514" width="7.375" style="1" customWidth="1"/>
    <col min="515" max="515" width="15.875" style="1" customWidth="1"/>
    <col min="516" max="517" width="9" style="1"/>
    <col min="518" max="518" width="6.75" style="1" customWidth="1"/>
    <col min="519" max="519" width="14.875" style="1" customWidth="1"/>
    <col min="520" max="521" width="9" style="1" customWidth="1"/>
    <col min="522" max="522" width="11.375" style="1" customWidth="1"/>
    <col min="523" max="523" width="14.25" style="1" customWidth="1"/>
    <col min="524" max="524" width="11.625" style="1" customWidth="1"/>
    <col min="525" max="768" width="9" style="1"/>
    <col min="769" max="770" width="7.375" style="1" customWidth="1"/>
    <col min="771" max="771" width="15.875" style="1" customWidth="1"/>
    <col min="772" max="773" width="9" style="1"/>
    <col min="774" max="774" width="6.75" style="1" customWidth="1"/>
    <col min="775" max="775" width="14.875" style="1" customWidth="1"/>
    <col min="776" max="777" width="9" style="1" customWidth="1"/>
    <col min="778" max="778" width="11.375" style="1" customWidth="1"/>
    <col min="779" max="779" width="14.25" style="1" customWidth="1"/>
    <col min="780" max="780" width="11.625" style="1" customWidth="1"/>
    <col min="781" max="1024" width="9" style="1"/>
    <col min="1025" max="1026" width="7.375" style="1" customWidth="1"/>
    <col min="1027" max="1027" width="15.875" style="1" customWidth="1"/>
    <col min="1028" max="1029" width="9" style="1"/>
    <col min="1030" max="1030" width="6.75" style="1" customWidth="1"/>
    <col min="1031" max="1031" width="14.875" style="1" customWidth="1"/>
    <col min="1032" max="1033" width="9" style="1" customWidth="1"/>
    <col min="1034" max="1034" width="11.375" style="1" customWidth="1"/>
    <col min="1035" max="1035" width="14.25" style="1" customWidth="1"/>
    <col min="1036" max="1036" width="11.625" style="1" customWidth="1"/>
    <col min="1037" max="1280" width="9" style="1"/>
    <col min="1281" max="1282" width="7.375" style="1" customWidth="1"/>
    <col min="1283" max="1283" width="15.875" style="1" customWidth="1"/>
    <col min="1284" max="1285" width="9" style="1"/>
    <col min="1286" max="1286" width="6.75" style="1" customWidth="1"/>
    <col min="1287" max="1287" width="14.875" style="1" customWidth="1"/>
    <col min="1288" max="1289" width="9" style="1" customWidth="1"/>
    <col min="1290" max="1290" width="11.375" style="1" customWidth="1"/>
    <col min="1291" max="1291" width="14.25" style="1" customWidth="1"/>
    <col min="1292" max="1292" width="11.625" style="1" customWidth="1"/>
    <col min="1293" max="1536" width="9" style="1"/>
    <col min="1537" max="1538" width="7.375" style="1" customWidth="1"/>
    <col min="1539" max="1539" width="15.875" style="1" customWidth="1"/>
    <col min="1540" max="1541" width="9" style="1"/>
    <col min="1542" max="1542" width="6.75" style="1" customWidth="1"/>
    <col min="1543" max="1543" width="14.875" style="1" customWidth="1"/>
    <col min="1544" max="1545" width="9" style="1" customWidth="1"/>
    <col min="1546" max="1546" width="11.375" style="1" customWidth="1"/>
    <col min="1547" max="1547" width="14.25" style="1" customWidth="1"/>
    <col min="1548" max="1548" width="11.625" style="1" customWidth="1"/>
    <col min="1549" max="1792" width="9" style="1"/>
    <col min="1793" max="1794" width="7.375" style="1" customWidth="1"/>
    <col min="1795" max="1795" width="15.875" style="1" customWidth="1"/>
    <col min="1796" max="1797" width="9" style="1"/>
    <col min="1798" max="1798" width="6.75" style="1" customWidth="1"/>
    <col min="1799" max="1799" width="14.875" style="1" customWidth="1"/>
    <col min="1800" max="1801" width="9" style="1" customWidth="1"/>
    <col min="1802" max="1802" width="11.375" style="1" customWidth="1"/>
    <col min="1803" max="1803" width="14.25" style="1" customWidth="1"/>
    <col min="1804" max="1804" width="11.625" style="1" customWidth="1"/>
    <col min="1805" max="2048" width="9" style="1"/>
    <col min="2049" max="2050" width="7.375" style="1" customWidth="1"/>
    <col min="2051" max="2051" width="15.875" style="1" customWidth="1"/>
    <col min="2052" max="2053" width="9" style="1"/>
    <col min="2054" max="2054" width="6.75" style="1" customWidth="1"/>
    <col min="2055" max="2055" width="14.875" style="1" customWidth="1"/>
    <col min="2056" max="2057" width="9" style="1" customWidth="1"/>
    <col min="2058" max="2058" width="11.375" style="1" customWidth="1"/>
    <col min="2059" max="2059" width="14.25" style="1" customWidth="1"/>
    <col min="2060" max="2060" width="11.625" style="1" customWidth="1"/>
    <col min="2061" max="2304" width="9" style="1"/>
    <col min="2305" max="2306" width="7.375" style="1" customWidth="1"/>
    <col min="2307" max="2307" width="15.875" style="1" customWidth="1"/>
    <col min="2308" max="2309" width="9" style="1"/>
    <col min="2310" max="2310" width="6.75" style="1" customWidth="1"/>
    <col min="2311" max="2311" width="14.875" style="1" customWidth="1"/>
    <col min="2312" max="2313" width="9" style="1" customWidth="1"/>
    <col min="2314" max="2314" width="11.375" style="1" customWidth="1"/>
    <col min="2315" max="2315" width="14.25" style="1" customWidth="1"/>
    <col min="2316" max="2316" width="11.625" style="1" customWidth="1"/>
    <col min="2317" max="2560" width="9" style="1"/>
    <col min="2561" max="2562" width="7.375" style="1" customWidth="1"/>
    <col min="2563" max="2563" width="15.875" style="1" customWidth="1"/>
    <col min="2564" max="2565" width="9" style="1"/>
    <col min="2566" max="2566" width="6.75" style="1" customWidth="1"/>
    <col min="2567" max="2567" width="14.875" style="1" customWidth="1"/>
    <col min="2568" max="2569" width="9" style="1" customWidth="1"/>
    <col min="2570" max="2570" width="11.375" style="1" customWidth="1"/>
    <col min="2571" max="2571" width="14.25" style="1" customWidth="1"/>
    <col min="2572" max="2572" width="11.625" style="1" customWidth="1"/>
    <col min="2573" max="2816" width="9" style="1"/>
    <col min="2817" max="2818" width="7.375" style="1" customWidth="1"/>
    <col min="2819" max="2819" width="15.875" style="1" customWidth="1"/>
    <col min="2820" max="2821" width="9" style="1"/>
    <col min="2822" max="2822" width="6.75" style="1" customWidth="1"/>
    <col min="2823" max="2823" width="14.875" style="1" customWidth="1"/>
    <col min="2824" max="2825" width="9" style="1" customWidth="1"/>
    <col min="2826" max="2826" width="11.375" style="1" customWidth="1"/>
    <col min="2827" max="2827" width="14.25" style="1" customWidth="1"/>
    <col min="2828" max="2828" width="11.625" style="1" customWidth="1"/>
    <col min="2829" max="3072" width="9" style="1"/>
    <col min="3073" max="3074" width="7.375" style="1" customWidth="1"/>
    <col min="3075" max="3075" width="15.875" style="1" customWidth="1"/>
    <col min="3076" max="3077" width="9" style="1"/>
    <col min="3078" max="3078" width="6.75" style="1" customWidth="1"/>
    <col min="3079" max="3079" width="14.875" style="1" customWidth="1"/>
    <col min="3080" max="3081" width="9" style="1" customWidth="1"/>
    <col min="3082" max="3082" width="11.375" style="1" customWidth="1"/>
    <col min="3083" max="3083" width="14.25" style="1" customWidth="1"/>
    <col min="3084" max="3084" width="11.625" style="1" customWidth="1"/>
    <col min="3085" max="3328" width="9" style="1"/>
    <col min="3329" max="3330" width="7.375" style="1" customWidth="1"/>
    <col min="3331" max="3331" width="15.875" style="1" customWidth="1"/>
    <col min="3332" max="3333" width="9" style="1"/>
    <col min="3334" max="3334" width="6.75" style="1" customWidth="1"/>
    <col min="3335" max="3335" width="14.875" style="1" customWidth="1"/>
    <col min="3336" max="3337" width="9" style="1" customWidth="1"/>
    <col min="3338" max="3338" width="11.375" style="1" customWidth="1"/>
    <col min="3339" max="3339" width="14.25" style="1" customWidth="1"/>
    <col min="3340" max="3340" width="11.625" style="1" customWidth="1"/>
    <col min="3341" max="3584" width="9" style="1"/>
    <col min="3585" max="3586" width="7.375" style="1" customWidth="1"/>
    <col min="3587" max="3587" width="15.875" style="1" customWidth="1"/>
    <col min="3588" max="3589" width="9" style="1"/>
    <col min="3590" max="3590" width="6.75" style="1" customWidth="1"/>
    <col min="3591" max="3591" width="14.875" style="1" customWidth="1"/>
    <col min="3592" max="3593" width="9" style="1" customWidth="1"/>
    <col min="3594" max="3594" width="11.375" style="1" customWidth="1"/>
    <col min="3595" max="3595" width="14.25" style="1" customWidth="1"/>
    <col min="3596" max="3596" width="11.625" style="1" customWidth="1"/>
    <col min="3597" max="3840" width="9" style="1"/>
    <col min="3841" max="3842" width="7.375" style="1" customWidth="1"/>
    <col min="3843" max="3843" width="15.875" style="1" customWidth="1"/>
    <col min="3844" max="3845" width="9" style="1"/>
    <col min="3846" max="3846" width="6.75" style="1" customWidth="1"/>
    <col min="3847" max="3847" width="14.875" style="1" customWidth="1"/>
    <col min="3848" max="3849" width="9" style="1" customWidth="1"/>
    <col min="3850" max="3850" width="11.375" style="1" customWidth="1"/>
    <col min="3851" max="3851" width="14.25" style="1" customWidth="1"/>
    <col min="3852" max="3852" width="11.625" style="1" customWidth="1"/>
    <col min="3853" max="4096" width="9" style="1"/>
    <col min="4097" max="4098" width="7.375" style="1" customWidth="1"/>
    <col min="4099" max="4099" width="15.875" style="1" customWidth="1"/>
    <col min="4100" max="4101" width="9" style="1"/>
    <col min="4102" max="4102" width="6.75" style="1" customWidth="1"/>
    <col min="4103" max="4103" width="14.875" style="1" customWidth="1"/>
    <col min="4104" max="4105" width="9" style="1" customWidth="1"/>
    <col min="4106" max="4106" width="11.375" style="1" customWidth="1"/>
    <col min="4107" max="4107" width="14.25" style="1" customWidth="1"/>
    <col min="4108" max="4108" width="11.625" style="1" customWidth="1"/>
    <col min="4109" max="4352" width="9" style="1"/>
    <col min="4353" max="4354" width="7.375" style="1" customWidth="1"/>
    <col min="4355" max="4355" width="15.875" style="1" customWidth="1"/>
    <col min="4356" max="4357" width="9" style="1"/>
    <col min="4358" max="4358" width="6.75" style="1" customWidth="1"/>
    <col min="4359" max="4359" width="14.875" style="1" customWidth="1"/>
    <col min="4360" max="4361" width="9" style="1" customWidth="1"/>
    <col min="4362" max="4362" width="11.375" style="1" customWidth="1"/>
    <col min="4363" max="4363" width="14.25" style="1" customWidth="1"/>
    <col min="4364" max="4364" width="11.625" style="1" customWidth="1"/>
    <col min="4365" max="4608" width="9" style="1"/>
    <col min="4609" max="4610" width="7.375" style="1" customWidth="1"/>
    <col min="4611" max="4611" width="15.875" style="1" customWidth="1"/>
    <col min="4612" max="4613" width="9" style="1"/>
    <col min="4614" max="4614" width="6.75" style="1" customWidth="1"/>
    <col min="4615" max="4615" width="14.875" style="1" customWidth="1"/>
    <col min="4616" max="4617" width="9" style="1" customWidth="1"/>
    <col min="4618" max="4618" width="11.375" style="1" customWidth="1"/>
    <col min="4619" max="4619" width="14.25" style="1" customWidth="1"/>
    <col min="4620" max="4620" width="11.625" style="1" customWidth="1"/>
    <col min="4621" max="4864" width="9" style="1"/>
    <col min="4865" max="4866" width="7.375" style="1" customWidth="1"/>
    <col min="4867" max="4867" width="15.875" style="1" customWidth="1"/>
    <col min="4868" max="4869" width="9" style="1"/>
    <col min="4870" max="4870" width="6.75" style="1" customWidth="1"/>
    <col min="4871" max="4871" width="14.875" style="1" customWidth="1"/>
    <col min="4872" max="4873" width="9" style="1" customWidth="1"/>
    <col min="4874" max="4874" width="11.375" style="1" customWidth="1"/>
    <col min="4875" max="4875" width="14.25" style="1" customWidth="1"/>
    <col min="4876" max="4876" width="11.625" style="1" customWidth="1"/>
    <col min="4877" max="5120" width="9" style="1"/>
    <col min="5121" max="5122" width="7.375" style="1" customWidth="1"/>
    <col min="5123" max="5123" width="15.875" style="1" customWidth="1"/>
    <col min="5124" max="5125" width="9" style="1"/>
    <col min="5126" max="5126" width="6.75" style="1" customWidth="1"/>
    <col min="5127" max="5127" width="14.875" style="1" customWidth="1"/>
    <col min="5128" max="5129" width="9" style="1" customWidth="1"/>
    <col min="5130" max="5130" width="11.375" style="1" customWidth="1"/>
    <col min="5131" max="5131" width="14.25" style="1" customWidth="1"/>
    <col min="5132" max="5132" width="11.625" style="1" customWidth="1"/>
    <col min="5133" max="5376" width="9" style="1"/>
    <col min="5377" max="5378" width="7.375" style="1" customWidth="1"/>
    <col min="5379" max="5379" width="15.875" style="1" customWidth="1"/>
    <col min="5380" max="5381" width="9" style="1"/>
    <col min="5382" max="5382" width="6.75" style="1" customWidth="1"/>
    <col min="5383" max="5383" width="14.875" style="1" customWidth="1"/>
    <col min="5384" max="5385" width="9" style="1" customWidth="1"/>
    <col min="5386" max="5386" width="11.375" style="1" customWidth="1"/>
    <col min="5387" max="5387" width="14.25" style="1" customWidth="1"/>
    <col min="5388" max="5388" width="11.625" style="1" customWidth="1"/>
    <col min="5389" max="5632" width="9" style="1"/>
    <col min="5633" max="5634" width="7.375" style="1" customWidth="1"/>
    <col min="5635" max="5635" width="15.875" style="1" customWidth="1"/>
    <col min="5636" max="5637" width="9" style="1"/>
    <col min="5638" max="5638" width="6.75" style="1" customWidth="1"/>
    <col min="5639" max="5639" width="14.875" style="1" customWidth="1"/>
    <col min="5640" max="5641" width="9" style="1" customWidth="1"/>
    <col min="5642" max="5642" width="11.375" style="1" customWidth="1"/>
    <col min="5643" max="5643" width="14.25" style="1" customWidth="1"/>
    <col min="5644" max="5644" width="11.625" style="1" customWidth="1"/>
    <col min="5645" max="5888" width="9" style="1"/>
    <col min="5889" max="5890" width="7.375" style="1" customWidth="1"/>
    <col min="5891" max="5891" width="15.875" style="1" customWidth="1"/>
    <col min="5892" max="5893" width="9" style="1"/>
    <col min="5894" max="5894" width="6.75" style="1" customWidth="1"/>
    <col min="5895" max="5895" width="14.875" style="1" customWidth="1"/>
    <col min="5896" max="5897" width="9" style="1" customWidth="1"/>
    <col min="5898" max="5898" width="11.375" style="1" customWidth="1"/>
    <col min="5899" max="5899" width="14.25" style="1" customWidth="1"/>
    <col min="5900" max="5900" width="11.625" style="1" customWidth="1"/>
    <col min="5901" max="6144" width="9" style="1"/>
    <col min="6145" max="6146" width="7.375" style="1" customWidth="1"/>
    <col min="6147" max="6147" width="15.875" style="1" customWidth="1"/>
    <col min="6148" max="6149" width="9" style="1"/>
    <col min="6150" max="6150" width="6.75" style="1" customWidth="1"/>
    <col min="6151" max="6151" width="14.875" style="1" customWidth="1"/>
    <col min="6152" max="6153" width="9" style="1" customWidth="1"/>
    <col min="6154" max="6154" width="11.375" style="1" customWidth="1"/>
    <col min="6155" max="6155" width="14.25" style="1" customWidth="1"/>
    <col min="6156" max="6156" width="11.625" style="1" customWidth="1"/>
    <col min="6157" max="6400" width="9" style="1"/>
    <col min="6401" max="6402" width="7.375" style="1" customWidth="1"/>
    <col min="6403" max="6403" width="15.875" style="1" customWidth="1"/>
    <col min="6404" max="6405" width="9" style="1"/>
    <col min="6406" max="6406" width="6.75" style="1" customWidth="1"/>
    <col min="6407" max="6407" width="14.875" style="1" customWidth="1"/>
    <col min="6408" max="6409" width="9" style="1" customWidth="1"/>
    <col min="6410" max="6410" width="11.375" style="1" customWidth="1"/>
    <col min="6411" max="6411" width="14.25" style="1" customWidth="1"/>
    <col min="6412" max="6412" width="11.625" style="1" customWidth="1"/>
    <col min="6413" max="6656" width="9" style="1"/>
    <col min="6657" max="6658" width="7.375" style="1" customWidth="1"/>
    <col min="6659" max="6659" width="15.875" style="1" customWidth="1"/>
    <col min="6660" max="6661" width="9" style="1"/>
    <col min="6662" max="6662" width="6.75" style="1" customWidth="1"/>
    <col min="6663" max="6663" width="14.875" style="1" customWidth="1"/>
    <col min="6664" max="6665" width="9" style="1" customWidth="1"/>
    <col min="6666" max="6666" width="11.375" style="1" customWidth="1"/>
    <col min="6667" max="6667" width="14.25" style="1" customWidth="1"/>
    <col min="6668" max="6668" width="11.625" style="1" customWidth="1"/>
    <col min="6669" max="6912" width="9" style="1"/>
    <col min="6913" max="6914" width="7.375" style="1" customWidth="1"/>
    <col min="6915" max="6915" width="15.875" style="1" customWidth="1"/>
    <col min="6916" max="6917" width="9" style="1"/>
    <col min="6918" max="6918" width="6.75" style="1" customWidth="1"/>
    <col min="6919" max="6919" width="14.875" style="1" customWidth="1"/>
    <col min="6920" max="6921" width="9" style="1" customWidth="1"/>
    <col min="6922" max="6922" width="11.375" style="1" customWidth="1"/>
    <col min="6923" max="6923" width="14.25" style="1" customWidth="1"/>
    <col min="6924" max="6924" width="11.625" style="1" customWidth="1"/>
    <col min="6925" max="7168" width="9" style="1"/>
    <col min="7169" max="7170" width="7.375" style="1" customWidth="1"/>
    <col min="7171" max="7171" width="15.875" style="1" customWidth="1"/>
    <col min="7172" max="7173" width="9" style="1"/>
    <col min="7174" max="7174" width="6.75" style="1" customWidth="1"/>
    <col min="7175" max="7175" width="14.875" style="1" customWidth="1"/>
    <col min="7176" max="7177" width="9" style="1" customWidth="1"/>
    <col min="7178" max="7178" width="11.375" style="1" customWidth="1"/>
    <col min="7179" max="7179" width="14.25" style="1" customWidth="1"/>
    <col min="7180" max="7180" width="11.625" style="1" customWidth="1"/>
    <col min="7181" max="7424" width="9" style="1"/>
    <col min="7425" max="7426" width="7.375" style="1" customWidth="1"/>
    <col min="7427" max="7427" width="15.875" style="1" customWidth="1"/>
    <col min="7428" max="7429" width="9" style="1"/>
    <col min="7430" max="7430" width="6.75" style="1" customWidth="1"/>
    <col min="7431" max="7431" width="14.875" style="1" customWidth="1"/>
    <col min="7432" max="7433" width="9" style="1" customWidth="1"/>
    <col min="7434" max="7434" width="11.375" style="1" customWidth="1"/>
    <col min="7435" max="7435" width="14.25" style="1" customWidth="1"/>
    <col min="7436" max="7436" width="11.625" style="1" customWidth="1"/>
    <col min="7437" max="7680" width="9" style="1"/>
    <col min="7681" max="7682" width="7.375" style="1" customWidth="1"/>
    <col min="7683" max="7683" width="15.875" style="1" customWidth="1"/>
    <col min="7684" max="7685" width="9" style="1"/>
    <col min="7686" max="7686" width="6.75" style="1" customWidth="1"/>
    <col min="7687" max="7687" width="14.875" style="1" customWidth="1"/>
    <col min="7688" max="7689" width="9" style="1" customWidth="1"/>
    <col min="7690" max="7690" width="11.375" style="1" customWidth="1"/>
    <col min="7691" max="7691" width="14.25" style="1" customWidth="1"/>
    <col min="7692" max="7692" width="11.625" style="1" customWidth="1"/>
    <col min="7693" max="7936" width="9" style="1"/>
    <col min="7937" max="7938" width="7.375" style="1" customWidth="1"/>
    <col min="7939" max="7939" width="15.875" style="1" customWidth="1"/>
    <col min="7940" max="7941" width="9" style="1"/>
    <col min="7942" max="7942" width="6.75" style="1" customWidth="1"/>
    <col min="7943" max="7943" width="14.875" style="1" customWidth="1"/>
    <col min="7944" max="7945" width="9" style="1" customWidth="1"/>
    <col min="7946" max="7946" width="11.375" style="1" customWidth="1"/>
    <col min="7947" max="7947" width="14.25" style="1" customWidth="1"/>
    <col min="7948" max="7948" width="11.625" style="1" customWidth="1"/>
    <col min="7949" max="8192" width="9" style="1"/>
    <col min="8193" max="8194" width="7.375" style="1" customWidth="1"/>
    <col min="8195" max="8195" width="15.875" style="1" customWidth="1"/>
    <col min="8196" max="8197" width="9" style="1"/>
    <col min="8198" max="8198" width="6.75" style="1" customWidth="1"/>
    <col min="8199" max="8199" width="14.875" style="1" customWidth="1"/>
    <col min="8200" max="8201" width="9" style="1" customWidth="1"/>
    <col min="8202" max="8202" width="11.375" style="1" customWidth="1"/>
    <col min="8203" max="8203" width="14.25" style="1" customWidth="1"/>
    <col min="8204" max="8204" width="11.625" style="1" customWidth="1"/>
    <col min="8205" max="8448" width="9" style="1"/>
    <col min="8449" max="8450" width="7.375" style="1" customWidth="1"/>
    <col min="8451" max="8451" width="15.875" style="1" customWidth="1"/>
    <col min="8452" max="8453" width="9" style="1"/>
    <col min="8454" max="8454" width="6.75" style="1" customWidth="1"/>
    <col min="8455" max="8455" width="14.875" style="1" customWidth="1"/>
    <col min="8456" max="8457" width="9" style="1" customWidth="1"/>
    <col min="8458" max="8458" width="11.375" style="1" customWidth="1"/>
    <col min="8459" max="8459" width="14.25" style="1" customWidth="1"/>
    <col min="8460" max="8460" width="11.625" style="1" customWidth="1"/>
    <col min="8461" max="8704" width="9" style="1"/>
    <col min="8705" max="8706" width="7.375" style="1" customWidth="1"/>
    <col min="8707" max="8707" width="15.875" style="1" customWidth="1"/>
    <col min="8708" max="8709" width="9" style="1"/>
    <col min="8710" max="8710" width="6.75" style="1" customWidth="1"/>
    <col min="8711" max="8711" width="14.875" style="1" customWidth="1"/>
    <col min="8712" max="8713" width="9" style="1" customWidth="1"/>
    <col min="8714" max="8714" width="11.375" style="1" customWidth="1"/>
    <col min="8715" max="8715" width="14.25" style="1" customWidth="1"/>
    <col min="8716" max="8716" width="11.625" style="1" customWidth="1"/>
    <col min="8717" max="8960" width="9" style="1"/>
    <col min="8961" max="8962" width="7.375" style="1" customWidth="1"/>
    <col min="8963" max="8963" width="15.875" style="1" customWidth="1"/>
    <col min="8964" max="8965" width="9" style="1"/>
    <col min="8966" max="8966" width="6.75" style="1" customWidth="1"/>
    <col min="8967" max="8967" width="14.875" style="1" customWidth="1"/>
    <col min="8968" max="8969" width="9" style="1" customWidth="1"/>
    <col min="8970" max="8970" width="11.375" style="1" customWidth="1"/>
    <col min="8971" max="8971" width="14.25" style="1" customWidth="1"/>
    <col min="8972" max="8972" width="11.625" style="1" customWidth="1"/>
    <col min="8973" max="9216" width="9" style="1"/>
    <col min="9217" max="9218" width="7.375" style="1" customWidth="1"/>
    <col min="9219" max="9219" width="15.875" style="1" customWidth="1"/>
    <col min="9220" max="9221" width="9" style="1"/>
    <col min="9222" max="9222" width="6.75" style="1" customWidth="1"/>
    <col min="9223" max="9223" width="14.875" style="1" customWidth="1"/>
    <col min="9224" max="9225" width="9" style="1" customWidth="1"/>
    <col min="9226" max="9226" width="11.375" style="1" customWidth="1"/>
    <col min="9227" max="9227" width="14.25" style="1" customWidth="1"/>
    <col min="9228" max="9228" width="11.625" style="1" customWidth="1"/>
    <col min="9229" max="9472" width="9" style="1"/>
    <col min="9473" max="9474" width="7.375" style="1" customWidth="1"/>
    <col min="9475" max="9475" width="15.875" style="1" customWidth="1"/>
    <col min="9476" max="9477" width="9" style="1"/>
    <col min="9478" max="9478" width="6.75" style="1" customWidth="1"/>
    <col min="9479" max="9479" width="14.875" style="1" customWidth="1"/>
    <col min="9480" max="9481" width="9" style="1" customWidth="1"/>
    <col min="9482" max="9482" width="11.375" style="1" customWidth="1"/>
    <col min="9483" max="9483" width="14.25" style="1" customWidth="1"/>
    <col min="9484" max="9484" width="11.625" style="1" customWidth="1"/>
    <col min="9485" max="9728" width="9" style="1"/>
    <col min="9729" max="9730" width="7.375" style="1" customWidth="1"/>
    <col min="9731" max="9731" width="15.875" style="1" customWidth="1"/>
    <col min="9732" max="9733" width="9" style="1"/>
    <col min="9734" max="9734" width="6.75" style="1" customWidth="1"/>
    <col min="9735" max="9735" width="14.875" style="1" customWidth="1"/>
    <col min="9736" max="9737" width="9" style="1" customWidth="1"/>
    <col min="9738" max="9738" width="11.375" style="1" customWidth="1"/>
    <col min="9739" max="9739" width="14.25" style="1" customWidth="1"/>
    <col min="9740" max="9740" width="11.625" style="1" customWidth="1"/>
    <col min="9741" max="9984" width="9" style="1"/>
    <col min="9985" max="9986" width="7.375" style="1" customWidth="1"/>
    <col min="9987" max="9987" width="15.875" style="1" customWidth="1"/>
    <col min="9988" max="9989" width="9" style="1"/>
    <col min="9990" max="9990" width="6.75" style="1" customWidth="1"/>
    <col min="9991" max="9991" width="14.875" style="1" customWidth="1"/>
    <col min="9992" max="9993" width="9" style="1" customWidth="1"/>
    <col min="9994" max="9994" width="11.375" style="1" customWidth="1"/>
    <col min="9995" max="9995" width="14.25" style="1" customWidth="1"/>
    <col min="9996" max="9996" width="11.625" style="1" customWidth="1"/>
    <col min="9997" max="10240" width="9" style="1"/>
    <col min="10241" max="10242" width="7.375" style="1" customWidth="1"/>
    <col min="10243" max="10243" width="15.875" style="1" customWidth="1"/>
    <col min="10244" max="10245" width="9" style="1"/>
    <col min="10246" max="10246" width="6.75" style="1" customWidth="1"/>
    <col min="10247" max="10247" width="14.875" style="1" customWidth="1"/>
    <col min="10248" max="10249" width="9" style="1" customWidth="1"/>
    <col min="10250" max="10250" width="11.375" style="1" customWidth="1"/>
    <col min="10251" max="10251" width="14.25" style="1" customWidth="1"/>
    <col min="10252" max="10252" width="11.625" style="1" customWidth="1"/>
    <col min="10253" max="10496" width="9" style="1"/>
    <col min="10497" max="10498" width="7.375" style="1" customWidth="1"/>
    <col min="10499" max="10499" width="15.875" style="1" customWidth="1"/>
    <col min="10500" max="10501" width="9" style="1"/>
    <col min="10502" max="10502" width="6.75" style="1" customWidth="1"/>
    <col min="10503" max="10503" width="14.875" style="1" customWidth="1"/>
    <col min="10504" max="10505" width="9" style="1" customWidth="1"/>
    <col min="10506" max="10506" width="11.375" style="1" customWidth="1"/>
    <col min="10507" max="10507" width="14.25" style="1" customWidth="1"/>
    <col min="10508" max="10508" width="11.625" style="1" customWidth="1"/>
    <col min="10509" max="10752" width="9" style="1"/>
    <col min="10753" max="10754" width="7.375" style="1" customWidth="1"/>
    <col min="10755" max="10755" width="15.875" style="1" customWidth="1"/>
    <col min="10756" max="10757" width="9" style="1"/>
    <col min="10758" max="10758" width="6.75" style="1" customWidth="1"/>
    <col min="10759" max="10759" width="14.875" style="1" customWidth="1"/>
    <col min="10760" max="10761" width="9" style="1" customWidth="1"/>
    <col min="10762" max="10762" width="11.375" style="1" customWidth="1"/>
    <col min="10763" max="10763" width="14.25" style="1" customWidth="1"/>
    <col min="10764" max="10764" width="11.625" style="1" customWidth="1"/>
    <col min="10765" max="11008" width="9" style="1"/>
    <col min="11009" max="11010" width="7.375" style="1" customWidth="1"/>
    <col min="11011" max="11011" width="15.875" style="1" customWidth="1"/>
    <col min="11012" max="11013" width="9" style="1"/>
    <col min="11014" max="11014" width="6.75" style="1" customWidth="1"/>
    <col min="11015" max="11015" width="14.875" style="1" customWidth="1"/>
    <col min="11016" max="11017" width="9" style="1" customWidth="1"/>
    <col min="11018" max="11018" width="11.375" style="1" customWidth="1"/>
    <col min="11019" max="11019" width="14.25" style="1" customWidth="1"/>
    <col min="11020" max="11020" width="11.625" style="1" customWidth="1"/>
    <col min="11021" max="11264" width="9" style="1"/>
    <col min="11265" max="11266" width="7.375" style="1" customWidth="1"/>
    <col min="11267" max="11267" width="15.875" style="1" customWidth="1"/>
    <col min="11268" max="11269" width="9" style="1"/>
    <col min="11270" max="11270" width="6.75" style="1" customWidth="1"/>
    <col min="11271" max="11271" width="14.875" style="1" customWidth="1"/>
    <col min="11272" max="11273" width="9" style="1" customWidth="1"/>
    <col min="11274" max="11274" width="11.375" style="1" customWidth="1"/>
    <col min="11275" max="11275" width="14.25" style="1" customWidth="1"/>
    <col min="11276" max="11276" width="11.625" style="1" customWidth="1"/>
    <col min="11277" max="11520" width="9" style="1"/>
    <col min="11521" max="11522" width="7.375" style="1" customWidth="1"/>
    <col min="11523" max="11523" width="15.875" style="1" customWidth="1"/>
    <col min="11524" max="11525" width="9" style="1"/>
    <col min="11526" max="11526" width="6.75" style="1" customWidth="1"/>
    <col min="11527" max="11527" width="14.875" style="1" customWidth="1"/>
    <col min="11528" max="11529" width="9" style="1" customWidth="1"/>
    <col min="11530" max="11530" width="11.375" style="1" customWidth="1"/>
    <col min="11531" max="11531" width="14.25" style="1" customWidth="1"/>
    <col min="11532" max="11532" width="11.625" style="1" customWidth="1"/>
    <col min="11533" max="11776" width="9" style="1"/>
    <col min="11777" max="11778" width="7.375" style="1" customWidth="1"/>
    <col min="11779" max="11779" width="15.875" style="1" customWidth="1"/>
    <col min="11780" max="11781" width="9" style="1"/>
    <col min="11782" max="11782" width="6.75" style="1" customWidth="1"/>
    <col min="11783" max="11783" width="14.875" style="1" customWidth="1"/>
    <col min="11784" max="11785" width="9" style="1" customWidth="1"/>
    <col min="11786" max="11786" width="11.375" style="1" customWidth="1"/>
    <col min="11787" max="11787" width="14.25" style="1" customWidth="1"/>
    <col min="11788" max="11788" width="11.625" style="1" customWidth="1"/>
    <col min="11789" max="12032" width="9" style="1"/>
    <col min="12033" max="12034" width="7.375" style="1" customWidth="1"/>
    <col min="12035" max="12035" width="15.875" style="1" customWidth="1"/>
    <col min="12036" max="12037" width="9" style="1"/>
    <col min="12038" max="12038" width="6.75" style="1" customWidth="1"/>
    <col min="12039" max="12039" width="14.875" style="1" customWidth="1"/>
    <col min="12040" max="12041" width="9" style="1" customWidth="1"/>
    <col min="12042" max="12042" width="11.375" style="1" customWidth="1"/>
    <col min="12043" max="12043" width="14.25" style="1" customWidth="1"/>
    <col min="12044" max="12044" width="11.625" style="1" customWidth="1"/>
    <col min="12045" max="12288" width="9" style="1"/>
    <col min="12289" max="12290" width="7.375" style="1" customWidth="1"/>
    <col min="12291" max="12291" width="15.875" style="1" customWidth="1"/>
    <col min="12292" max="12293" width="9" style="1"/>
    <col min="12294" max="12294" width="6.75" style="1" customWidth="1"/>
    <col min="12295" max="12295" width="14.875" style="1" customWidth="1"/>
    <col min="12296" max="12297" width="9" style="1" customWidth="1"/>
    <col min="12298" max="12298" width="11.375" style="1" customWidth="1"/>
    <col min="12299" max="12299" width="14.25" style="1" customWidth="1"/>
    <col min="12300" max="12300" width="11.625" style="1" customWidth="1"/>
    <col min="12301" max="12544" width="9" style="1"/>
    <col min="12545" max="12546" width="7.375" style="1" customWidth="1"/>
    <col min="12547" max="12547" width="15.875" style="1" customWidth="1"/>
    <col min="12548" max="12549" width="9" style="1"/>
    <col min="12550" max="12550" width="6.75" style="1" customWidth="1"/>
    <col min="12551" max="12551" width="14.875" style="1" customWidth="1"/>
    <col min="12552" max="12553" width="9" style="1" customWidth="1"/>
    <col min="12554" max="12554" width="11.375" style="1" customWidth="1"/>
    <col min="12555" max="12555" width="14.25" style="1" customWidth="1"/>
    <col min="12556" max="12556" width="11.625" style="1" customWidth="1"/>
    <col min="12557" max="12800" width="9" style="1"/>
    <col min="12801" max="12802" width="7.375" style="1" customWidth="1"/>
    <col min="12803" max="12803" width="15.875" style="1" customWidth="1"/>
    <col min="12804" max="12805" width="9" style="1"/>
    <col min="12806" max="12806" width="6.75" style="1" customWidth="1"/>
    <col min="12807" max="12807" width="14.875" style="1" customWidth="1"/>
    <col min="12808" max="12809" width="9" style="1" customWidth="1"/>
    <col min="12810" max="12810" width="11.375" style="1" customWidth="1"/>
    <col min="12811" max="12811" width="14.25" style="1" customWidth="1"/>
    <col min="12812" max="12812" width="11.625" style="1" customWidth="1"/>
    <col min="12813" max="13056" width="9" style="1"/>
    <col min="13057" max="13058" width="7.375" style="1" customWidth="1"/>
    <col min="13059" max="13059" width="15.875" style="1" customWidth="1"/>
    <col min="13060" max="13061" width="9" style="1"/>
    <col min="13062" max="13062" width="6.75" style="1" customWidth="1"/>
    <col min="13063" max="13063" width="14.875" style="1" customWidth="1"/>
    <col min="13064" max="13065" width="9" style="1" customWidth="1"/>
    <col min="13066" max="13066" width="11.375" style="1" customWidth="1"/>
    <col min="13067" max="13067" width="14.25" style="1" customWidth="1"/>
    <col min="13068" max="13068" width="11.625" style="1" customWidth="1"/>
    <col min="13069" max="13312" width="9" style="1"/>
    <col min="13313" max="13314" width="7.375" style="1" customWidth="1"/>
    <col min="13315" max="13315" width="15.875" style="1" customWidth="1"/>
    <col min="13316" max="13317" width="9" style="1"/>
    <col min="13318" max="13318" width="6.75" style="1" customWidth="1"/>
    <col min="13319" max="13319" width="14.875" style="1" customWidth="1"/>
    <col min="13320" max="13321" width="9" style="1" customWidth="1"/>
    <col min="13322" max="13322" width="11.375" style="1" customWidth="1"/>
    <col min="13323" max="13323" width="14.25" style="1" customWidth="1"/>
    <col min="13324" max="13324" width="11.625" style="1" customWidth="1"/>
    <col min="13325" max="13568" width="9" style="1"/>
    <col min="13569" max="13570" width="7.375" style="1" customWidth="1"/>
    <col min="13571" max="13571" width="15.875" style="1" customWidth="1"/>
    <col min="13572" max="13573" width="9" style="1"/>
    <col min="13574" max="13574" width="6.75" style="1" customWidth="1"/>
    <col min="13575" max="13575" width="14.875" style="1" customWidth="1"/>
    <col min="13576" max="13577" width="9" style="1" customWidth="1"/>
    <col min="13578" max="13578" width="11.375" style="1" customWidth="1"/>
    <col min="13579" max="13579" width="14.25" style="1" customWidth="1"/>
    <col min="13580" max="13580" width="11.625" style="1" customWidth="1"/>
    <col min="13581" max="13824" width="9" style="1"/>
    <col min="13825" max="13826" width="7.375" style="1" customWidth="1"/>
    <col min="13827" max="13827" width="15.875" style="1" customWidth="1"/>
    <col min="13828" max="13829" width="9" style="1"/>
    <col min="13830" max="13830" width="6.75" style="1" customWidth="1"/>
    <col min="13831" max="13831" width="14.875" style="1" customWidth="1"/>
    <col min="13832" max="13833" width="9" style="1" customWidth="1"/>
    <col min="13834" max="13834" width="11.375" style="1" customWidth="1"/>
    <col min="13835" max="13835" width="14.25" style="1" customWidth="1"/>
    <col min="13836" max="13836" width="11.625" style="1" customWidth="1"/>
    <col min="13837" max="14080" width="9" style="1"/>
    <col min="14081" max="14082" width="7.375" style="1" customWidth="1"/>
    <col min="14083" max="14083" width="15.875" style="1" customWidth="1"/>
    <col min="14084" max="14085" width="9" style="1"/>
    <col min="14086" max="14086" width="6.75" style="1" customWidth="1"/>
    <col min="14087" max="14087" width="14.875" style="1" customWidth="1"/>
    <col min="14088" max="14089" width="9" style="1" customWidth="1"/>
    <col min="14090" max="14090" width="11.375" style="1" customWidth="1"/>
    <col min="14091" max="14091" width="14.25" style="1" customWidth="1"/>
    <col min="14092" max="14092" width="11.625" style="1" customWidth="1"/>
    <col min="14093" max="14336" width="9" style="1"/>
    <col min="14337" max="14338" width="7.375" style="1" customWidth="1"/>
    <col min="14339" max="14339" width="15.875" style="1" customWidth="1"/>
    <col min="14340" max="14341" width="9" style="1"/>
    <col min="14342" max="14342" width="6.75" style="1" customWidth="1"/>
    <col min="14343" max="14343" width="14.875" style="1" customWidth="1"/>
    <col min="14344" max="14345" width="9" style="1" customWidth="1"/>
    <col min="14346" max="14346" width="11.375" style="1" customWidth="1"/>
    <col min="14347" max="14347" width="14.25" style="1" customWidth="1"/>
    <col min="14348" max="14348" width="11.625" style="1" customWidth="1"/>
    <col min="14349" max="14592" width="9" style="1"/>
    <col min="14593" max="14594" width="7.375" style="1" customWidth="1"/>
    <col min="14595" max="14595" width="15.875" style="1" customWidth="1"/>
    <col min="14596" max="14597" width="9" style="1"/>
    <col min="14598" max="14598" width="6.75" style="1" customWidth="1"/>
    <col min="14599" max="14599" width="14.875" style="1" customWidth="1"/>
    <col min="14600" max="14601" width="9" style="1" customWidth="1"/>
    <col min="14602" max="14602" width="11.375" style="1" customWidth="1"/>
    <col min="14603" max="14603" width="14.25" style="1" customWidth="1"/>
    <col min="14604" max="14604" width="11.625" style="1" customWidth="1"/>
    <col min="14605" max="14848" width="9" style="1"/>
    <col min="14849" max="14850" width="7.375" style="1" customWidth="1"/>
    <col min="14851" max="14851" width="15.875" style="1" customWidth="1"/>
    <col min="14852" max="14853" width="9" style="1"/>
    <col min="14854" max="14854" width="6.75" style="1" customWidth="1"/>
    <col min="14855" max="14855" width="14.875" style="1" customWidth="1"/>
    <col min="14856" max="14857" width="9" style="1" customWidth="1"/>
    <col min="14858" max="14858" width="11.375" style="1" customWidth="1"/>
    <col min="14859" max="14859" width="14.25" style="1" customWidth="1"/>
    <col min="14860" max="14860" width="11.625" style="1" customWidth="1"/>
    <col min="14861" max="15104" width="9" style="1"/>
    <col min="15105" max="15106" width="7.375" style="1" customWidth="1"/>
    <col min="15107" max="15107" width="15.875" style="1" customWidth="1"/>
    <col min="15108" max="15109" width="9" style="1"/>
    <col min="15110" max="15110" width="6.75" style="1" customWidth="1"/>
    <col min="15111" max="15111" width="14.875" style="1" customWidth="1"/>
    <col min="15112" max="15113" width="9" style="1" customWidth="1"/>
    <col min="15114" max="15114" width="11.375" style="1" customWidth="1"/>
    <col min="15115" max="15115" width="14.25" style="1" customWidth="1"/>
    <col min="15116" max="15116" width="11.625" style="1" customWidth="1"/>
    <col min="15117" max="15360" width="9" style="1"/>
    <col min="15361" max="15362" width="7.375" style="1" customWidth="1"/>
    <col min="15363" max="15363" width="15.875" style="1" customWidth="1"/>
    <col min="15364" max="15365" width="9" style="1"/>
    <col min="15366" max="15366" width="6.75" style="1" customWidth="1"/>
    <col min="15367" max="15367" width="14.875" style="1" customWidth="1"/>
    <col min="15368" max="15369" width="9" style="1" customWidth="1"/>
    <col min="15370" max="15370" width="11.375" style="1" customWidth="1"/>
    <col min="15371" max="15371" width="14.25" style="1" customWidth="1"/>
    <col min="15372" max="15372" width="11.625" style="1" customWidth="1"/>
    <col min="15373" max="15616" width="9" style="1"/>
    <col min="15617" max="15618" width="7.375" style="1" customWidth="1"/>
    <col min="15619" max="15619" width="15.875" style="1" customWidth="1"/>
    <col min="15620" max="15621" width="9" style="1"/>
    <col min="15622" max="15622" width="6.75" style="1" customWidth="1"/>
    <col min="15623" max="15623" width="14.875" style="1" customWidth="1"/>
    <col min="15624" max="15625" width="9" style="1" customWidth="1"/>
    <col min="15626" max="15626" width="11.375" style="1" customWidth="1"/>
    <col min="15627" max="15627" width="14.25" style="1" customWidth="1"/>
    <col min="15628" max="15628" width="11.625" style="1" customWidth="1"/>
    <col min="15629" max="15872" width="9" style="1"/>
    <col min="15873" max="15874" width="7.375" style="1" customWidth="1"/>
    <col min="15875" max="15875" width="15.875" style="1" customWidth="1"/>
    <col min="15876" max="15877" width="9" style="1"/>
    <col min="15878" max="15878" width="6.75" style="1" customWidth="1"/>
    <col min="15879" max="15879" width="14.875" style="1" customWidth="1"/>
    <col min="15880" max="15881" width="9" style="1" customWidth="1"/>
    <col min="15882" max="15882" width="11.375" style="1" customWidth="1"/>
    <col min="15883" max="15883" width="14.25" style="1" customWidth="1"/>
    <col min="15884" max="15884" width="11.625" style="1" customWidth="1"/>
    <col min="15885" max="16128" width="9" style="1"/>
    <col min="16129" max="16130" width="7.375" style="1" customWidth="1"/>
    <col min="16131" max="16131" width="15.875" style="1" customWidth="1"/>
    <col min="16132" max="16133" width="9" style="1"/>
    <col min="16134" max="16134" width="6.75" style="1" customWidth="1"/>
    <col min="16135" max="16135" width="14.875" style="1" customWidth="1"/>
    <col min="16136" max="16137" width="9" style="1" customWidth="1"/>
    <col min="16138" max="16138" width="11.375" style="1" customWidth="1"/>
    <col min="16139" max="16139" width="14.25" style="1" customWidth="1"/>
    <col min="16140" max="16140" width="11.625" style="1" customWidth="1"/>
    <col min="16141" max="16384" width="9" style="1"/>
  </cols>
  <sheetData>
    <row r="1" spans="1:12" ht="25.5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</row>
    <row r="2" spans="1:12" ht="40.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  <c r="H2" s="2" t="s">
        <v>8</v>
      </c>
      <c r="I2" s="2" t="s">
        <v>9</v>
      </c>
      <c r="J2" s="2" t="s">
        <v>10</v>
      </c>
      <c r="K2" s="3" t="s">
        <v>11</v>
      </c>
      <c r="L2" s="4" t="s">
        <v>12</v>
      </c>
    </row>
    <row r="3" spans="1:12" ht="21.75" customHeight="1">
      <c r="A3" s="5">
        <v>1</v>
      </c>
      <c r="B3" s="6" t="s">
        <v>13</v>
      </c>
      <c r="C3" s="7" t="s">
        <v>14</v>
      </c>
      <c r="D3" s="8" t="s">
        <v>15</v>
      </c>
      <c r="E3" s="9">
        <v>7</v>
      </c>
      <c r="F3" s="6"/>
      <c r="G3" s="10">
        <f t="shared" ref="G3:G8" si="0">15.94*E3</f>
        <v>111.58</v>
      </c>
      <c r="H3" s="5">
        <v>5</v>
      </c>
      <c r="I3" s="5">
        <v>5</v>
      </c>
      <c r="J3" s="5">
        <v>26</v>
      </c>
      <c r="K3" s="10">
        <f t="shared" ref="K3:K15" si="1">G3+H3+I3+J3</f>
        <v>147.57999999999998</v>
      </c>
      <c r="L3" s="8" t="s">
        <v>16</v>
      </c>
    </row>
    <row r="4" spans="1:12" ht="21.75" customHeight="1">
      <c r="A4" s="5">
        <v>2</v>
      </c>
      <c r="B4" s="6" t="s">
        <v>17</v>
      </c>
      <c r="C4" s="7" t="s">
        <v>14</v>
      </c>
      <c r="D4" s="8" t="s">
        <v>15</v>
      </c>
      <c r="E4" s="6">
        <v>10</v>
      </c>
      <c r="F4" s="6"/>
      <c r="G4" s="10">
        <f t="shared" si="0"/>
        <v>159.4</v>
      </c>
      <c r="H4" s="5">
        <v>5</v>
      </c>
      <c r="I4" s="5">
        <v>5</v>
      </c>
      <c r="J4" s="5">
        <v>27</v>
      </c>
      <c r="K4" s="10">
        <f t="shared" si="1"/>
        <v>196.4</v>
      </c>
      <c r="L4" s="8"/>
    </row>
    <row r="5" spans="1:12" ht="21.75" customHeight="1">
      <c r="A5" s="5">
        <v>3</v>
      </c>
      <c r="B5" s="6" t="s">
        <v>18</v>
      </c>
      <c r="C5" s="7" t="s">
        <v>14</v>
      </c>
      <c r="D5" s="8" t="s">
        <v>15</v>
      </c>
      <c r="E5" s="6">
        <v>11</v>
      </c>
      <c r="F5" s="6"/>
      <c r="G5" s="10">
        <f t="shared" si="0"/>
        <v>175.34</v>
      </c>
      <c r="H5" s="5">
        <v>5</v>
      </c>
      <c r="I5" s="5">
        <v>5</v>
      </c>
      <c r="J5" s="5">
        <v>26</v>
      </c>
      <c r="K5" s="10">
        <f t="shared" si="1"/>
        <v>211.34</v>
      </c>
      <c r="L5" s="8"/>
    </row>
    <row r="6" spans="1:12" ht="21.75" customHeight="1">
      <c r="A6" s="5">
        <v>4</v>
      </c>
      <c r="B6" s="6" t="s">
        <v>19</v>
      </c>
      <c r="C6" s="7" t="s">
        <v>14</v>
      </c>
      <c r="D6" s="8" t="s">
        <v>15</v>
      </c>
      <c r="E6" s="6">
        <v>14</v>
      </c>
      <c r="F6" s="6"/>
      <c r="G6" s="10">
        <f t="shared" si="0"/>
        <v>223.16</v>
      </c>
      <c r="H6" s="5">
        <v>5</v>
      </c>
      <c r="I6" s="5">
        <v>5</v>
      </c>
      <c r="J6" s="5">
        <v>27</v>
      </c>
      <c r="K6" s="10">
        <f t="shared" si="1"/>
        <v>260.15999999999997</v>
      </c>
      <c r="L6" s="8"/>
    </row>
    <row r="7" spans="1:12" ht="21.75" customHeight="1">
      <c r="A7" s="5">
        <v>5</v>
      </c>
      <c r="B7" s="6" t="s">
        <v>20</v>
      </c>
      <c r="C7" s="7" t="s">
        <v>14</v>
      </c>
      <c r="D7" s="8" t="s">
        <v>15</v>
      </c>
      <c r="E7" s="6">
        <v>7</v>
      </c>
      <c r="F7" s="6"/>
      <c r="G7" s="10">
        <f t="shared" si="0"/>
        <v>111.58</v>
      </c>
      <c r="H7" s="5">
        <v>5</v>
      </c>
      <c r="I7" s="5">
        <v>5</v>
      </c>
      <c r="J7" s="5">
        <v>0</v>
      </c>
      <c r="K7" s="10">
        <f t="shared" si="1"/>
        <v>121.58</v>
      </c>
      <c r="L7" s="8"/>
    </row>
    <row r="8" spans="1:12" ht="21.75" customHeight="1">
      <c r="A8" s="5">
        <v>6</v>
      </c>
      <c r="B8" s="6" t="s">
        <v>21</v>
      </c>
      <c r="C8" s="7" t="s">
        <v>14</v>
      </c>
      <c r="D8" s="8" t="s">
        <v>15</v>
      </c>
      <c r="E8" s="9">
        <v>2</v>
      </c>
      <c r="F8" s="6"/>
      <c r="G8" s="10">
        <f t="shared" si="0"/>
        <v>31.88</v>
      </c>
      <c r="H8" s="5">
        <v>5</v>
      </c>
      <c r="I8" s="5">
        <v>0</v>
      </c>
      <c r="J8" s="5">
        <v>0</v>
      </c>
      <c r="K8" s="10">
        <f t="shared" si="1"/>
        <v>36.879999999999995</v>
      </c>
      <c r="L8" s="8"/>
    </row>
    <row r="9" spans="1:12" ht="21.75" customHeight="1">
      <c r="A9" s="5">
        <v>7</v>
      </c>
      <c r="B9" s="6" t="s">
        <v>27</v>
      </c>
      <c r="C9" s="7" t="s">
        <v>28</v>
      </c>
      <c r="D9" s="8" t="s">
        <v>15</v>
      </c>
      <c r="E9" s="6">
        <v>17</v>
      </c>
      <c r="F9" s="6"/>
      <c r="G9" s="16">
        <f t="shared" ref="G9:G15" si="2">16.66*E9</f>
        <v>283.22000000000003</v>
      </c>
      <c r="H9" s="5">
        <v>5</v>
      </c>
      <c r="I9" s="5">
        <v>5</v>
      </c>
      <c r="J9" s="5">
        <v>31</v>
      </c>
      <c r="K9" s="10">
        <f t="shared" si="1"/>
        <v>324.22000000000003</v>
      </c>
      <c r="L9" s="8"/>
    </row>
    <row r="10" spans="1:12" ht="21.75" customHeight="1">
      <c r="A10" s="5">
        <v>8</v>
      </c>
      <c r="B10" s="6" t="s">
        <v>29</v>
      </c>
      <c r="C10" s="7" t="s">
        <v>28</v>
      </c>
      <c r="D10" s="8" t="s">
        <v>15</v>
      </c>
      <c r="E10" s="9">
        <v>21</v>
      </c>
      <c r="F10" s="6"/>
      <c r="G10" s="16">
        <f t="shared" si="2"/>
        <v>349.86</v>
      </c>
      <c r="H10" s="5">
        <v>5</v>
      </c>
      <c r="I10" s="5">
        <v>5</v>
      </c>
      <c r="J10" s="5">
        <v>29</v>
      </c>
      <c r="K10" s="10">
        <f t="shared" si="1"/>
        <v>388.86</v>
      </c>
      <c r="L10" s="8"/>
    </row>
    <row r="11" spans="1:12" ht="21.75" customHeight="1">
      <c r="A11" s="5">
        <v>9</v>
      </c>
      <c r="B11" s="6" t="s">
        <v>30</v>
      </c>
      <c r="C11" s="7" t="s">
        <v>28</v>
      </c>
      <c r="D11" s="8" t="s">
        <v>15</v>
      </c>
      <c r="E11" s="6">
        <v>22</v>
      </c>
      <c r="F11" s="6"/>
      <c r="G11" s="16">
        <f t="shared" si="2"/>
        <v>366.52</v>
      </c>
      <c r="H11" s="5">
        <v>5</v>
      </c>
      <c r="I11" s="5">
        <v>5</v>
      </c>
      <c r="J11" s="5">
        <v>20</v>
      </c>
      <c r="K11" s="10">
        <f t="shared" si="1"/>
        <v>396.52</v>
      </c>
      <c r="L11" s="8"/>
    </row>
    <row r="12" spans="1:12" ht="21.75" customHeight="1">
      <c r="A12" s="5">
        <v>10</v>
      </c>
      <c r="B12" s="6" t="s">
        <v>31</v>
      </c>
      <c r="C12" s="7" t="s">
        <v>28</v>
      </c>
      <c r="D12" s="8" t="s">
        <v>15</v>
      </c>
      <c r="E12" s="9">
        <v>23</v>
      </c>
      <c r="F12" s="6"/>
      <c r="G12" s="16">
        <f t="shared" si="2"/>
        <v>383.18</v>
      </c>
      <c r="H12" s="5">
        <v>5</v>
      </c>
      <c r="I12" s="5">
        <v>5</v>
      </c>
      <c r="J12" s="5">
        <v>20</v>
      </c>
      <c r="K12" s="10">
        <f t="shared" si="1"/>
        <v>413.18</v>
      </c>
      <c r="L12" s="8"/>
    </row>
    <row r="13" spans="1:12" ht="21.75" customHeight="1">
      <c r="A13" s="5">
        <v>11</v>
      </c>
      <c r="B13" s="6" t="s">
        <v>32</v>
      </c>
      <c r="C13" s="7" t="s">
        <v>28</v>
      </c>
      <c r="D13" s="8" t="s">
        <v>15</v>
      </c>
      <c r="E13" s="9">
        <v>22</v>
      </c>
      <c r="F13" s="6"/>
      <c r="G13" s="16">
        <f t="shared" si="2"/>
        <v>366.52</v>
      </c>
      <c r="H13" s="5">
        <v>5</v>
      </c>
      <c r="I13" s="5">
        <v>5</v>
      </c>
      <c r="J13" s="5">
        <v>29</v>
      </c>
      <c r="K13" s="10">
        <f t="shared" si="1"/>
        <v>405.52</v>
      </c>
      <c r="L13" s="8"/>
    </row>
    <row r="14" spans="1:12" ht="21.75" customHeight="1">
      <c r="A14" s="5">
        <v>12</v>
      </c>
      <c r="B14" s="6" t="s">
        <v>33</v>
      </c>
      <c r="C14" s="7" t="s">
        <v>28</v>
      </c>
      <c r="D14" s="8" t="s">
        <v>15</v>
      </c>
      <c r="E14" s="6">
        <v>22</v>
      </c>
      <c r="F14" s="6"/>
      <c r="G14" s="16">
        <f t="shared" si="2"/>
        <v>366.52</v>
      </c>
      <c r="H14" s="5">
        <v>5</v>
      </c>
      <c r="I14" s="5">
        <v>5</v>
      </c>
      <c r="J14" s="5">
        <v>21</v>
      </c>
      <c r="K14" s="10">
        <f t="shared" si="1"/>
        <v>397.52</v>
      </c>
      <c r="L14" s="8"/>
    </row>
    <row r="15" spans="1:12" ht="21.75" customHeight="1">
      <c r="A15" s="5">
        <v>13</v>
      </c>
      <c r="B15" s="6" t="s">
        <v>21</v>
      </c>
      <c r="C15" s="7" t="s">
        <v>28</v>
      </c>
      <c r="D15" s="8" t="s">
        <v>15</v>
      </c>
      <c r="E15" s="9">
        <v>7</v>
      </c>
      <c r="F15" s="6"/>
      <c r="G15" s="16">
        <f t="shared" si="2"/>
        <v>116.62</v>
      </c>
      <c r="H15" s="5">
        <v>5</v>
      </c>
      <c r="I15" s="5">
        <v>5</v>
      </c>
      <c r="J15" s="5">
        <v>21</v>
      </c>
      <c r="K15" s="10">
        <f t="shared" si="1"/>
        <v>147.62</v>
      </c>
      <c r="L15" s="8"/>
    </row>
    <row r="16" spans="1:12" ht="21.75" customHeight="1">
      <c r="A16" s="5">
        <v>14</v>
      </c>
      <c r="B16" s="6" t="s">
        <v>34</v>
      </c>
      <c r="C16" s="7" t="s">
        <v>37</v>
      </c>
      <c r="D16" s="8" t="s">
        <v>15</v>
      </c>
      <c r="E16" s="9">
        <v>8</v>
      </c>
      <c r="F16" s="6"/>
      <c r="G16" s="10">
        <f>14.96*E16</f>
        <v>119.68</v>
      </c>
      <c r="H16" s="5">
        <v>5</v>
      </c>
      <c r="I16" s="5">
        <v>5</v>
      </c>
      <c r="J16" s="5">
        <v>23.4</v>
      </c>
      <c r="K16" s="10">
        <f>G16+H16+I16+J16</f>
        <v>153.08000000000001</v>
      </c>
      <c r="L16" s="8" t="s">
        <v>38</v>
      </c>
    </row>
    <row r="17" spans="1:12" ht="21.75" customHeight="1">
      <c r="A17" s="5">
        <v>15</v>
      </c>
      <c r="B17" s="6" t="s">
        <v>35</v>
      </c>
      <c r="C17" s="7" t="s">
        <v>37</v>
      </c>
      <c r="D17" s="8" t="s">
        <v>15</v>
      </c>
      <c r="E17" s="6">
        <v>8</v>
      </c>
      <c r="F17" s="6"/>
      <c r="G17" s="10">
        <f>14.96*E17</f>
        <v>119.68</v>
      </c>
      <c r="H17" s="5">
        <v>5</v>
      </c>
      <c r="I17" s="5">
        <v>5</v>
      </c>
      <c r="J17" s="5">
        <v>23.3</v>
      </c>
      <c r="K17" s="10">
        <f>G17+H17+I17+J17</f>
        <v>152.98000000000002</v>
      </c>
      <c r="L17" s="8" t="s">
        <v>39</v>
      </c>
    </row>
    <row r="18" spans="1:12" ht="21.75" customHeight="1">
      <c r="A18" s="5">
        <v>16</v>
      </c>
      <c r="B18" s="6" t="s">
        <v>36</v>
      </c>
      <c r="C18" s="7" t="s">
        <v>37</v>
      </c>
      <c r="D18" s="8" t="s">
        <v>15</v>
      </c>
      <c r="E18" s="9">
        <v>7</v>
      </c>
      <c r="F18" s="6"/>
      <c r="G18" s="10">
        <f>14.96*E18</f>
        <v>104.72</v>
      </c>
      <c r="H18" s="5">
        <v>5</v>
      </c>
      <c r="I18" s="5">
        <v>5</v>
      </c>
      <c r="J18" s="5">
        <v>23.3</v>
      </c>
      <c r="K18" s="10">
        <f>G18+H18+I18+J18</f>
        <v>138.02000000000001</v>
      </c>
      <c r="L18" s="8" t="s">
        <v>40</v>
      </c>
    </row>
    <row r="19" spans="1:12">
      <c r="E19" s="1">
        <f>SUM(E3:E18)</f>
        <v>208</v>
      </c>
      <c r="G19" s="12">
        <f>SUM(G3:G18)</f>
        <v>3389.4599999999991</v>
      </c>
      <c r="H19" s="1">
        <f>SUM(H3:H18)</f>
        <v>80</v>
      </c>
      <c r="I19" s="1">
        <f>SUM(I3:I18)</f>
        <v>75</v>
      </c>
      <c r="J19" s="11">
        <f>SUM(J3:J18)</f>
        <v>347</v>
      </c>
      <c r="K19" s="12">
        <f>SUM(K3:K18)</f>
        <v>3891.4599999999996</v>
      </c>
    </row>
    <row r="21" spans="1:12">
      <c r="A21" s="13" t="s">
        <v>22</v>
      </c>
      <c r="B21" s="13"/>
      <c r="C21" s="56" t="s">
        <v>23</v>
      </c>
      <c r="D21" s="56"/>
      <c r="E21" s="56"/>
      <c r="F21" s="56"/>
      <c r="G21" s="56"/>
      <c r="H21" s="56"/>
      <c r="I21" s="56"/>
      <c r="J21" s="13"/>
      <c r="K21" s="14"/>
      <c r="L21" s="13"/>
    </row>
    <row r="22" spans="1:12">
      <c r="A22" s="13"/>
      <c r="B22" s="13"/>
      <c r="C22" s="56" t="s">
        <v>24</v>
      </c>
      <c r="D22" s="56"/>
      <c r="E22" s="56"/>
      <c r="F22" s="56"/>
      <c r="G22" s="56"/>
      <c r="H22" s="56"/>
      <c r="I22" s="56"/>
      <c r="J22" s="56"/>
      <c r="K22" s="56"/>
      <c r="L22" s="56"/>
    </row>
    <row r="23" spans="1:12">
      <c r="A23" s="13"/>
      <c r="B23" s="13"/>
      <c r="C23" s="56" t="s">
        <v>25</v>
      </c>
      <c r="D23" s="56"/>
      <c r="E23" s="56"/>
      <c r="F23" s="56"/>
      <c r="G23" s="56"/>
      <c r="H23" s="56"/>
      <c r="I23" s="56"/>
      <c r="J23" s="56"/>
      <c r="K23" s="15"/>
      <c r="L23" s="15"/>
    </row>
    <row r="24" spans="1:12">
      <c r="A24" s="13"/>
      <c r="B24" s="13"/>
      <c r="C24" s="56" t="s">
        <v>26</v>
      </c>
      <c r="D24" s="56"/>
      <c r="E24" s="56"/>
      <c r="F24" s="56"/>
      <c r="G24" s="56"/>
      <c r="H24" s="56"/>
      <c r="I24" s="56"/>
      <c r="J24" s="56"/>
      <c r="K24" s="56"/>
      <c r="L24" s="56"/>
    </row>
  </sheetData>
  <mergeCells count="5">
    <mergeCell ref="A1:L1"/>
    <mergeCell ref="C21:I21"/>
    <mergeCell ref="C22:L22"/>
    <mergeCell ref="C23:J23"/>
    <mergeCell ref="C24:L24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selection sqref="A1:J1"/>
    </sheetView>
  </sheetViews>
  <sheetFormatPr defaultRowHeight="13.5"/>
  <cols>
    <col min="1" max="1" width="6.125" customWidth="1"/>
    <col min="2" max="2" width="9.5" bestFit="1" customWidth="1"/>
    <col min="4" max="4" width="7.5" bestFit="1" customWidth="1"/>
    <col min="5" max="5" width="7.625" customWidth="1"/>
    <col min="6" max="7" width="9.5" style="31" customWidth="1"/>
    <col min="8" max="8" width="9.125" style="31" customWidth="1"/>
    <col min="9" max="9" width="9" style="31"/>
    <col min="10" max="10" width="10.25" customWidth="1"/>
    <col min="257" max="257" width="6.125" customWidth="1"/>
    <col min="258" max="258" width="9.5" bestFit="1" customWidth="1"/>
    <col min="260" max="260" width="7.5" bestFit="1" customWidth="1"/>
    <col min="261" max="261" width="7.625" customWidth="1"/>
    <col min="262" max="263" width="9.5" customWidth="1"/>
    <col min="264" max="264" width="9.125" customWidth="1"/>
    <col min="266" max="266" width="10.25" customWidth="1"/>
    <col min="513" max="513" width="6.125" customWidth="1"/>
    <col min="514" max="514" width="9.5" bestFit="1" customWidth="1"/>
    <col min="516" max="516" width="7.5" bestFit="1" customWidth="1"/>
    <col min="517" max="517" width="7.625" customWidth="1"/>
    <col min="518" max="519" width="9.5" customWidth="1"/>
    <col min="520" max="520" width="9.125" customWidth="1"/>
    <col min="522" max="522" width="10.25" customWidth="1"/>
    <col min="769" max="769" width="6.125" customWidth="1"/>
    <col min="770" max="770" width="9.5" bestFit="1" customWidth="1"/>
    <col min="772" max="772" width="7.5" bestFit="1" customWidth="1"/>
    <col min="773" max="773" width="7.625" customWidth="1"/>
    <col min="774" max="775" width="9.5" customWidth="1"/>
    <col min="776" max="776" width="9.125" customWidth="1"/>
    <col min="778" max="778" width="10.25" customWidth="1"/>
    <col min="1025" max="1025" width="6.125" customWidth="1"/>
    <col min="1026" max="1026" width="9.5" bestFit="1" customWidth="1"/>
    <col min="1028" max="1028" width="7.5" bestFit="1" customWidth="1"/>
    <col min="1029" max="1029" width="7.625" customWidth="1"/>
    <col min="1030" max="1031" width="9.5" customWidth="1"/>
    <col min="1032" max="1032" width="9.125" customWidth="1"/>
    <col min="1034" max="1034" width="10.25" customWidth="1"/>
    <col min="1281" max="1281" width="6.125" customWidth="1"/>
    <col min="1282" max="1282" width="9.5" bestFit="1" customWidth="1"/>
    <col min="1284" max="1284" width="7.5" bestFit="1" customWidth="1"/>
    <col min="1285" max="1285" width="7.625" customWidth="1"/>
    <col min="1286" max="1287" width="9.5" customWidth="1"/>
    <col min="1288" max="1288" width="9.125" customWidth="1"/>
    <col min="1290" max="1290" width="10.25" customWidth="1"/>
    <col min="1537" max="1537" width="6.125" customWidth="1"/>
    <col min="1538" max="1538" width="9.5" bestFit="1" customWidth="1"/>
    <col min="1540" max="1540" width="7.5" bestFit="1" customWidth="1"/>
    <col min="1541" max="1541" width="7.625" customWidth="1"/>
    <col min="1542" max="1543" width="9.5" customWidth="1"/>
    <col min="1544" max="1544" width="9.125" customWidth="1"/>
    <col min="1546" max="1546" width="10.25" customWidth="1"/>
    <col min="1793" max="1793" width="6.125" customWidth="1"/>
    <col min="1794" max="1794" width="9.5" bestFit="1" customWidth="1"/>
    <col min="1796" max="1796" width="7.5" bestFit="1" customWidth="1"/>
    <col min="1797" max="1797" width="7.625" customWidth="1"/>
    <col min="1798" max="1799" width="9.5" customWidth="1"/>
    <col min="1800" max="1800" width="9.125" customWidth="1"/>
    <col min="1802" max="1802" width="10.25" customWidth="1"/>
    <col min="2049" max="2049" width="6.125" customWidth="1"/>
    <col min="2050" max="2050" width="9.5" bestFit="1" customWidth="1"/>
    <col min="2052" max="2052" width="7.5" bestFit="1" customWidth="1"/>
    <col min="2053" max="2053" width="7.625" customWidth="1"/>
    <col min="2054" max="2055" width="9.5" customWidth="1"/>
    <col min="2056" max="2056" width="9.125" customWidth="1"/>
    <col min="2058" max="2058" width="10.25" customWidth="1"/>
    <col min="2305" max="2305" width="6.125" customWidth="1"/>
    <col min="2306" max="2306" width="9.5" bestFit="1" customWidth="1"/>
    <col min="2308" max="2308" width="7.5" bestFit="1" customWidth="1"/>
    <col min="2309" max="2309" width="7.625" customWidth="1"/>
    <col min="2310" max="2311" width="9.5" customWidth="1"/>
    <col min="2312" max="2312" width="9.125" customWidth="1"/>
    <col min="2314" max="2314" width="10.25" customWidth="1"/>
    <col min="2561" max="2561" width="6.125" customWidth="1"/>
    <col min="2562" max="2562" width="9.5" bestFit="1" customWidth="1"/>
    <col min="2564" max="2564" width="7.5" bestFit="1" customWidth="1"/>
    <col min="2565" max="2565" width="7.625" customWidth="1"/>
    <col min="2566" max="2567" width="9.5" customWidth="1"/>
    <col min="2568" max="2568" width="9.125" customWidth="1"/>
    <col min="2570" max="2570" width="10.25" customWidth="1"/>
    <col min="2817" max="2817" width="6.125" customWidth="1"/>
    <col min="2818" max="2818" width="9.5" bestFit="1" customWidth="1"/>
    <col min="2820" max="2820" width="7.5" bestFit="1" customWidth="1"/>
    <col min="2821" max="2821" width="7.625" customWidth="1"/>
    <col min="2822" max="2823" width="9.5" customWidth="1"/>
    <col min="2824" max="2824" width="9.125" customWidth="1"/>
    <col min="2826" max="2826" width="10.25" customWidth="1"/>
    <col min="3073" max="3073" width="6.125" customWidth="1"/>
    <col min="3074" max="3074" width="9.5" bestFit="1" customWidth="1"/>
    <col min="3076" max="3076" width="7.5" bestFit="1" customWidth="1"/>
    <col min="3077" max="3077" width="7.625" customWidth="1"/>
    <col min="3078" max="3079" width="9.5" customWidth="1"/>
    <col min="3080" max="3080" width="9.125" customWidth="1"/>
    <col min="3082" max="3082" width="10.25" customWidth="1"/>
    <col min="3329" max="3329" width="6.125" customWidth="1"/>
    <col min="3330" max="3330" width="9.5" bestFit="1" customWidth="1"/>
    <col min="3332" max="3332" width="7.5" bestFit="1" customWidth="1"/>
    <col min="3333" max="3333" width="7.625" customWidth="1"/>
    <col min="3334" max="3335" width="9.5" customWidth="1"/>
    <col min="3336" max="3336" width="9.125" customWidth="1"/>
    <col min="3338" max="3338" width="10.25" customWidth="1"/>
    <col min="3585" max="3585" width="6.125" customWidth="1"/>
    <col min="3586" max="3586" width="9.5" bestFit="1" customWidth="1"/>
    <col min="3588" max="3588" width="7.5" bestFit="1" customWidth="1"/>
    <col min="3589" max="3589" width="7.625" customWidth="1"/>
    <col min="3590" max="3591" width="9.5" customWidth="1"/>
    <col min="3592" max="3592" width="9.125" customWidth="1"/>
    <col min="3594" max="3594" width="10.25" customWidth="1"/>
    <col min="3841" max="3841" width="6.125" customWidth="1"/>
    <col min="3842" max="3842" width="9.5" bestFit="1" customWidth="1"/>
    <col min="3844" max="3844" width="7.5" bestFit="1" customWidth="1"/>
    <col min="3845" max="3845" width="7.625" customWidth="1"/>
    <col min="3846" max="3847" width="9.5" customWidth="1"/>
    <col min="3848" max="3848" width="9.125" customWidth="1"/>
    <col min="3850" max="3850" width="10.25" customWidth="1"/>
    <col min="4097" max="4097" width="6.125" customWidth="1"/>
    <col min="4098" max="4098" width="9.5" bestFit="1" customWidth="1"/>
    <col min="4100" max="4100" width="7.5" bestFit="1" customWidth="1"/>
    <col min="4101" max="4101" width="7.625" customWidth="1"/>
    <col min="4102" max="4103" width="9.5" customWidth="1"/>
    <col min="4104" max="4104" width="9.125" customWidth="1"/>
    <col min="4106" max="4106" width="10.25" customWidth="1"/>
    <col min="4353" max="4353" width="6.125" customWidth="1"/>
    <col min="4354" max="4354" width="9.5" bestFit="1" customWidth="1"/>
    <col min="4356" max="4356" width="7.5" bestFit="1" customWidth="1"/>
    <col min="4357" max="4357" width="7.625" customWidth="1"/>
    <col min="4358" max="4359" width="9.5" customWidth="1"/>
    <col min="4360" max="4360" width="9.125" customWidth="1"/>
    <col min="4362" max="4362" width="10.25" customWidth="1"/>
    <col min="4609" max="4609" width="6.125" customWidth="1"/>
    <col min="4610" max="4610" width="9.5" bestFit="1" customWidth="1"/>
    <col min="4612" max="4612" width="7.5" bestFit="1" customWidth="1"/>
    <col min="4613" max="4613" width="7.625" customWidth="1"/>
    <col min="4614" max="4615" width="9.5" customWidth="1"/>
    <col min="4616" max="4616" width="9.125" customWidth="1"/>
    <col min="4618" max="4618" width="10.25" customWidth="1"/>
    <col min="4865" max="4865" width="6.125" customWidth="1"/>
    <col min="4866" max="4866" width="9.5" bestFit="1" customWidth="1"/>
    <col min="4868" max="4868" width="7.5" bestFit="1" customWidth="1"/>
    <col min="4869" max="4869" width="7.625" customWidth="1"/>
    <col min="4870" max="4871" width="9.5" customWidth="1"/>
    <col min="4872" max="4872" width="9.125" customWidth="1"/>
    <col min="4874" max="4874" width="10.25" customWidth="1"/>
    <col min="5121" max="5121" width="6.125" customWidth="1"/>
    <col min="5122" max="5122" width="9.5" bestFit="1" customWidth="1"/>
    <col min="5124" max="5124" width="7.5" bestFit="1" customWidth="1"/>
    <col min="5125" max="5125" width="7.625" customWidth="1"/>
    <col min="5126" max="5127" width="9.5" customWidth="1"/>
    <col min="5128" max="5128" width="9.125" customWidth="1"/>
    <col min="5130" max="5130" width="10.25" customWidth="1"/>
    <col min="5377" max="5377" width="6.125" customWidth="1"/>
    <col min="5378" max="5378" width="9.5" bestFit="1" customWidth="1"/>
    <col min="5380" max="5380" width="7.5" bestFit="1" customWidth="1"/>
    <col min="5381" max="5381" width="7.625" customWidth="1"/>
    <col min="5382" max="5383" width="9.5" customWidth="1"/>
    <col min="5384" max="5384" width="9.125" customWidth="1"/>
    <col min="5386" max="5386" width="10.25" customWidth="1"/>
    <col min="5633" max="5633" width="6.125" customWidth="1"/>
    <col min="5634" max="5634" width="9.5" bestFit="1" customWidth="1"/>
    <col min="5636" max="5636" width="7.5" bestFit="1" customWidth="1"/>
    <col min="5637" max="5637" width="7.625" customWidth="1"/>
    <col min="5638" max="5639" width="9.5" customWidth="1"/>
    <col min="5640" max="5640" width="9.125" customWidth="1"/>
    <col min="5642" max="5642" width="10.25" customWidth="1"/>
    <col min="5889" max="5889" width="6.125" customWidth="1"/>
    <col min="5890" max="5890" width="9.5" bestFit="1" customWidth="1"/>
    <col min="5892" max="5892" width="7.5" bestFit="1" customWidth="1"/>
    <col min="5893" max="5893" width="7.625" customWidth="1"/>
    <col min="5894" max="5895" width="9.5" customWidth="1"/>
    <col min="5896" max="5896" width="9.125" customWidth="1"/>
    <col min="5898" max="5898" width="10.25" customWidth="1"/>
    <col min="6145" max="6145" width="6.125" customWidth="1"/>
    <col min="6146" max="6146" width="9.5" bestFit="1" customWidth="1"/>
    <col min="6148" max="6148" width="7.5" bestFit="1" customWidth="1"/>
    <col min="6149" max="6149" width="7.625" customWidth="1"/>
    <col min="6150" max="6151" width="9.5" customWidth="1"/>
    <col min="6152" max="6152" width="9.125" customWidth="1"/>
    <col min="6154" max="6154" width="10.25" customWidth="1"/>
    <col min="6401" max="6401" width="6.125" customWidth="1"/>
    <col min="6402" max="6402" width="9.5" bestFit="1" customWidth="1"/>
    <col min="6404" max="6404" width="7.5" bestFit="1" customWidth="1"/>
    <col min="6405" max="6405" width="7.625" customWidth="1"/>
    <col min="6406" max="6407" width="9.5" customWidth="1"/>
    <col min="6408" max="6408" width="9.125" customWidth="1"/>
    <col min="6410" max="6410" width="10.25" customWidth="1"/>
    <col min="6657" max="6657" width="6.125" customWidth="1"/>
    <col min="6658" max="6658" width="9.5" bestFit="1" customWidth="1"/>
    <col min="6660" max="6660" width="7.5" bestFit="1" customWidth="1"/>
    <col min="6661" max="6661" width="7.625" customWidth="1"/>
    <col min="6662" max="6663" width="9.5" customWidth="1"/>
    <col min="6664" max="6664" width="9.125" customWidth="1"/>
    <col min="6666" max="6666" width="10.25" customWidth="1"/>
    <col min="6913" max="6913" width="6.125" customWidth="1"/>
    <col min="6914" max="6914" width="9.5" bestFit="1" customWidth="1"/>
    <col min="6916" max="6916" width="7.5" bestFit="1" customWidth="1"/>
    <col min="6917" max="6917" width="7.625" customWidth="1"/>
    <col min="6918" max="6919" width="9.5" customWidth="1"/>
    <col min="6920" max="6920" width="9.125" customWidth="1"/>
    <col min="6922" max="6922" width="10.25" customWidth="1"/>
    <col min="7169" max="7169" width="6.125" customWidth="1"/>
    <col min="7170" max="7170" width="9.5" bestFit="1" customWidth="1"/>
    <col min="7172" max="7172" width="7.5" bestFit="1" customWidth="1"/>
    <col min="7173" max="7173" width="7.625" customWidth="1"/>
    <col min="7174" max="7175" width="9.5" customWidth="1"/>
    <col min="7176" max="7176" width="9.125" customWidth="1"/>
    <col min="7178" max="7178" width="10.25" customWidth="1"/>
    <col min="7425" max="7425" width="6.125" customWidth="1"/>
    <col min="7426" max="7426" width="9.5" bestFit="1" customWidth="1"/>
    <col min="7428" max="7428" width="7.5" bestFit="1" customWidth="1"/>
    <col min="7429" max="7429" width="7.625" customWidth="1"/>
    <col min="7430" max="7431" width="9.5" customWidth="1"/>
    <col min="7432" max="7432" width="9.125" customWidth="1"/>
    <col min="7434" max="7434" width="10.25" customWidth="1"/>
    <col min="7681" max="7681" width="6.125" customWidth="1"/>
    <col min="7682" max="7682" width="9.5" bestFit="1" customWidth="1"/>
    <col min="7684" max="7684" width="7.5" bestFit="1" customWidth="1"/>
    <col min="7685" max="7685" width="7.625" customWidth="1"/>
    <col min="7686" max="7687" width="9.5" customWidth="1"/>
    <col min="7688" max="7688" width="9.125" customWidth="1"/>
    <col min="7690" max="7690" width="10.25" customWidth="1"/>
    <col min="7937" max="7937" width="6.125" customWidth="1"/>
    <col min="7938" max="7938" width="9.5" bestFit="1" customWidth="1"/>
    <col min="7940" max="7940" width="7.5" bestFit="1" customWidth="1"/>
    <col min="7941" max="7941" width="7.625" customWidth="1"/>
    <col min="7942" max="7943" width="9.5" customWidth="1"/>
    <col min="7944" max="7944" width="9.125" customWidth="1"/>
    <col min="7946" max="7946" width="10.25" customWidth="1"/>
    <col min="8193" max="8193" width="6.125" customWidth="1"/>
    <col min="8194" max="8194" width="9.5" bestFit="1" customWidth="1"/>
    <col min="8196" max="8196" width="7.5" bestFit="1" customWidth="1"/>
    <col min="8197" max="8197" width="7.625" customWidth="1"/>
    <col min="8198" max="8199" width="9.5" customWidth="1"/>
    <col min="8200" max="8200" width="9.125" customWidth="1"/>
    <col min="8202" max="8202" width="10.25" customWidth="1"/>
    <col min="8449" max="8449" width="6.125" customWidth="1"/>
    <col min="8450" max="8450" width="9.5" bestFit="1" customWidth="1"/>
    <col min="8452" max="8452" width="7.5" bestFit="1" customWidth="1"/>
    <col min="8453" max="8453" width="7.625" customWidth="1"/>
    <col min="8454" max="8455" width="9.5" customWidth="1"/>
    <col min="8456" max="8456" width="9.125" customWidth="1"/>
    <col min="8458" max="8458" width="10.25" customWidth="1"/>
    <col min="8705" max="8705" width="6.125" customWidth="1"/>
    <col min="8706" max="8706" width="9.5" bestFit="1" customWidth="1"/>
    <col min="8708" max="8708" width="7.5" bestFit="1" customWidth="1"/>
    <col min="8709" max="8709" width="7.625" customWidth="1"/>
    <col min="8710" max="8711" width="9.5" customWidth="1"/>
    <col min="8712" max="8712" width="9.125" customWidth="1"/>
    <col min="8714" max="8714" width="10.25" customWidth="1"/>
    <col min="8961" max="8961" width="6.125" customWidth="1"/>
    <col min="8962" max="8962" width="9.5" bestFit="1" customWidth="1"/>
    <col min="8964" max="8964" width="7.5" bestFit="1" customWidth="1"/>
    <col min="8965" max="8965" width="7.625" customWidth="1"/>
    <col min="8966" max="8967" width="9.5" customWidth="1"/>
    <col min="8968" max="8968" width="9.125" customWidth="1"/>
    <col min="8970" max="8970" width="10.25" customWidth="1"/>
    <col min="9217" max="9217" width="6.125" customWidth="1"/>
    <col min="9218" max="9218" width="9.5" bestFit="1" customWidth="1"/>
    <col min="9220" max="9220" width="7.5" bestFit="1" customWidth="1"/>
    <col min="9221" max="9221" width="7.625" customWidth="1"/>
    <col min="9222" max="9223" width="9.5" customWidth="1"/>
    <col min="9224" max="9224" width="9.125" customWidth="1"/>
    <col min="9226" max="9226" width="10.25" customWidth="1"/>
    <col min="9473" max="9473" width="6.125" customWidth="1"/>
    <col min="9474" max="9474" width="9.5" bestFit="1" customWidth="1"/>
    <col min="9476" max="9476" width="7.5" bestFit="1" customWidth="1"/>
    <col min="9477" max="9477" width="7.625" customWidth="1"/>
    <col min="9478" max="9479" width="9.5" customWidth="1"/>
    <col min="9480" max="9480" width="9.125" customWidth="1"/>
    <col min="9482" max="9482" width="10.25" customWidth="1"/>
    <col min="9729" max="9729" width="6.125" customWidth="1"/>
    <col min="9730" max="9730" width="9.5" bestFit="1" customWidth="1"/>
    <col min="9732" max="9732" width="7.5" bestFit="1" customWidth="1"/>
    <col min="9733" max="9733" width="7.625" customWidth="1"/>
    <col min="9734" max="9735" width="9.5" customWidth="1"/>
    <col min="9736" max="9736" width="9.125" customWidth="1"/>
    <col min="9738" max="9738" width="10.25" customWidth="1"/>
    <col min="9985" max="9985" width="6.125" customWidth="1"/>
    <col min="9986" max="9986" width="9.5" bestFit="1" customWidth="1"/>
    <col min="9988" max="9988" width="7.5" bestFit="1" customWidth="1"/>
    <col min="9989" max="9989" width="7.625" customWidth="1"/>
    <col min="9990" max="9991" width="9.5" customWidth="1"/>
    <col min="9992" max="9992" width="9.125" customWidth="1"/>
    <col min="9994" max="9994" width="10.25" customWidth="1"/>
    <col min="10241" max="10241" width="6.125" customWidth="1"/>
    <col min="10242" max="10242" width="9.5" bestFit="1" customWidth="1"/>
    <col min="10244" max="10244" width="7.5" bestFit="1" customWidth="1"/>
    <col min="10245" max="10245" width="7.625" customWidth="1"/>
    <col min="10246" max="10247" width="9.5" customWidth="1"/>
    <col min="10248" max="10248" width="9.125" customWidth="1"/>
    <col min="10250" max="10250" width="10.25" customWidth="1"/>
    <col min="10497" max="10497" width="6.125" customWidth="1"/>
    <col min="10498" max="10498" width="9.5" bestFit="1" customWidth="1"/>
    <col min="10500" max="10500" width="7.5" bestFit="1" customWidth="1"/>
    <col min="10501" max="10501" width="7.625" customWidth="1"/>
    <col min="10502" max="10503" width="9.5" customWidth="1"/>
    <col min="10504" max="10504" width="9.125" customWidth="1"/>
    <col min="10506" max="10506" width="10.25" customWidth="1"/>
    <col min="10753" max="10753" width="6.125" customWidth="1"/>
    <col min="10754" max="10754" width="9.5" bestFit="1" customWidth="1"/>
    <col min="10756" max="10756" width="7.5" bestFit="1" customWidth="1"/>
    <col min="10757" max="10757" width="7.625" customWidth="1"/>
    <col min="10758" max="10759" width="9.5" customWidth="1"/>
    <col min="10760" max="10760" width="9.125" customWidth="1"/>
    <col min="10762" max="10762" width="10.25" customWidth="1"/>
    <col min="11009" max="11009" width="6.125" customWidth="1"/>
    <col min="11010" max="11010" width="9.5" bestFit="1" customWidth="1"/>
    <col min="11012" max="11012" width="7.5" bestFit="1" customWidth="1"/>
    <col min="11013" max="11013" width="7.625" customWidth="1"/>
    <col min="11014" max="11015" width="9.5" customWidth="1"/>
    <col min="11016" max="11016" width="9.125" customWidth="1"/>
    <col min="11018" max="11018" width="10.25" customWidth="1"/>
    <col min="11265" max="11265" width="6.125" customWidth="1"/>
    <col min="11266" max="11266" width="9.5" bestFit="1" customWidth="1"/>
    <col min="11268" max="11268" width="7.5" bestFit="1" customWidth="1"/>
    <col min="11269" max="11269" width="7.625" customWidth="1"/>
    <col min="11270" max="11271" width="9.5" customWidth="1"/>
    <col min="11272" max="11272" width="9.125" customWidth="1"/>
    <col min="11274" max="11274" width="10.25" customWidth="1"/>
    <col min="11521" max="11521" width="6.125" customWidth="1"/>
    <col min="11522" max="11522" width="9.5" bestFit="1" customWidth="1"/>
    <col min="11524" max="11524" width="7.5" bestFit="1" customWidth="1"/>
    <col min="11525" max="11525" width="7.625" customWidth="1"/>
    <col min="11526" max="11527" width="9.5" customWidth="1"/>
    <col min="11528" max="11528" width="9.125" customWidth="1"/>
    <col min="11530" max="11530" width="10.25" customWidth="1"/>
    <col min="11777" max="11777" width="6.125" customWidth="1"/>
    <col min="11778" max="11778" width="9.5" bestFit="1" customWidth="1"/>
    <col min="11780" max="11780" width="7.5" bestFit="1" customWidth="1"/>
    <col min="11781" max="11781" width="7.625" customWidth="1"/>
    <col min="11782" max="11783" width="9.5" customWidth="1"/>
    <col min="11784" max="11784" width="9.125" customWidth="1"/>
    <col min="11786" max="11786" width="10.25" customWidth="1"/>
    <col min="12033" max="12033" width="6.125" customWidth="1"/>
    <col min="12034" max="12034" width="9.5" bestFit="1" customWidth="1"/>
    <col min="12036" max="12036" width="7.5" bestFit="1" customWidth="1"/>
    <col min="12037" max="12037" width="7.625" customWidth="1"/>
    <col min="12038" max="12039" width="9.5" customWidth="1"/>
    <col min="12040" max="12040" width="9.125" customWidth="1"/>
    <col min="12042" max="12042" width="10.25" customWidth="1"/>
    <col min="12289" max="12289" width="6.125" customWidth="1"/>
    <col min="12290" max="12290" width="9.5" bestFit="1" customWidth="1"/>
    <col min="12292" max="12292" width="7.5" bestFit="1" customWidth="1"/>
    <col min="12293" max="12293" width="7.625" customWidth="1"/>
    <col min="12294" max="12295" width="9.5" customWidth="1"/>
    <col min="12296" max="12296" width="9.125" customWidth="1"/>
    <col min="12298" max="12298" width="10.25" customWidth="1"/>
    <col min="12545" max="12545" width="6.125" customWidth="1"/>
    <col min="12546" max="12546" width="9.5" bestFit="1" customWidth="1"/>
    <col min="12548" max="12548" width="7.5" bestFit="1" customWidth="1"/>
    <col min="12549" max="12549" width="7.625" customWidth="1"/>
    <col min="12550" max="12551" width="9.5" customWidth="1"/>
    <col min="12552" max="12552" width="9.125" customWidth="1"/>
    <col min="12554" max="12554" width="10.25" customWidth="1"/>
    <col min="12801" max="12801" width="6.125" customWidth="1"/>
    <col min="12802" max="12802" width="9.5" bestFit="1" customWidth="1"/>
    <col min="12804" max="12804" width="7.5" bestFit="1" customWidth="1"/>
    <col min="12805" max="12805" width="7.625" customWidth="1"/>
    <col min="12806" max="12807" width="9.5" customWidth="1"/>
    <col min="12808" max="12808" width="9.125" customWidth="1"/>
    <col min="12810" max="12810" width="10.25" customWidth="1"/>
    <col min="13057" max="13057" width="6.125" customWidth="1"/>
    <col min="13058" max="13058" width="9.5" bestFit="1" customWidth="1"/>
    <col min="13060" max="13060" width="7.5" bestFit="1" customWidth="1"/>
    <col min="13061" max="13061" width="7.625" customWidth="1"/>
    <col min="13062" max="13063" width="9.5" customWidth="1"/>
    <col min="13064" max="13064" width="9.125" customWidth="1"/>
    <col min="13066" max="13066" width="10.25" customWidth="1"/>
    <col min="13313" max="13313" width="6.125" customWidth="1"/>
    <col min="13314" max="13314" width="9.5" bestFit="1" customWidth="1"/>
    <col min="13316" max="13316" width="7.5" bestFit="1" customWidth="1"/>
    <col min="13317" max="13317" width="7.625" customWidth="1"/>
    <col min="13318" max="13319" width="9.5" customWidth="1"/>
    <col min="13320" max="13320" width="9.125" customWidth="1"/>
    <col min="13322" max="13322" width="10.25" customWidth="1"/>
    <col min="13569" max="13569" width="6.125" customWidth="1"/>
    <col min="13570" max="13570" width="9.5" bestFit="1" customWidth="1"/>
    <col min="13572" max="13572" width="7.5" bestFit="1" customWidth="1"/>
    <col min="13573" max="13573" width="7.625" customWidth="1"/>
    <col min="13574" max="13575" width="9.5" customWidth="1"/>
    <col min="13576" max="13576" width="9.125" customWidth="1"/>
    <col min="13578" max="13578" width="10.25" customWidth="1"/>
    <col min="13825" max="13825" width="6.125" customWidth="1"/>
    <col min="13826" max="13826" width="9.5" bestFit="1" customWidth="1"/>
    <col min="13828" max="13828" width="7.5" bestFit="1" customWidth="1"/>
    <col min="13829" max="13829" width="7.625" customWidth="1"/>
    <col min="13830" max="13831" width="9.5" customWidth="1"/>
    <col min="13832" max="13832" width="9.125" customWidth="1"/>
    <col min="13834" max="13834" width="10.25" customWidth="1"/>
    <col min="14081" max="14081" width="6.125" customWidth="1"/>
    <col min="14082" max="14082" width="9.5" bestFit="1" customWidth="1"/>
    <col min="14084" max="14084" width="7.5" bestFit="1" customWidth="1"/>
    <col min="14085" max="14085" width="7.625" customWidth="1"/>
    <col min="14086" max="14087" width="9.5" customWidth="1"/>
    <col min="14088" max="14088" width="9.125" customWidth="1"/>
    <col min="14090" max="14090" width="10.25" customWidth="1"/>
    <col min="14337" max="14337" width="6.125" customWidth="1"/>
    <col min="14338" max="14338" width="9.5" bestFit="1" customWidth="1"/>
    <col min="14340" max="14340" width="7.5" bestFit="1" customWidth="1"/>
    <col min="14341" max="14341" width="7.625" customWidth="1"/>
    <col min="14342" max="14343" width="9.5" customWidth="1"/>
    <col min="14344" max="14344" width="9.125" customWidth="1"/>
    <col min="14346" max="14346" width="10.25" customWidth="1"/>
    <col min="14593" max="14593" width="6.125" customWidth="1"/>
    <col min="14594" max="14594" width="9.5" bestFit="1" customWidth="1"/>
    <col min="14596" max="14596" width="7.5" bestFit="1" customWidth="1"/>
    <col min="14597" max="14597" width="7.625" customWidth="1"/>
    <col min="14598" max="14599" width="9.5" customWidth="1"/>
    <col min="14600" max="14600" width="9.125" customWidth="1"/>
    <col min="14602" max="14602" width="10.25" customWidth="1"/>
    <col min="14849" max="14849" width="6.125" customWidth="1"/>
    <col min="14850" max="14850" width="9.5" bestFit="1" customWidth="1"/>
    <col min="14852" max="14852" width="7.5" bestFit="1" customWidth="1"/>
    <col min="14853" max="14853" width="7.625" customWidth="1"/>
    <col min="14854" max="14855" width="9.5" customWidth="1"/>
    <col min="14856" max="14856" width="9.125" customWidth="1"/>
    <col min="14858" max="14858" width="10.25" customWidth="1"/>
    <col min="15105" max="15105" width="6.125" customWidth="1"/>
    <col min="15106" max="15106" width="9.5" bestFit="1" customWidth="1"/>
    <col min="15108" max="15108" width="7.5" bestFit="1" customWidth="1"/>
    <col min="15109" max="15109" width="7.625" customWidth="1"/>
    <col min="15110" max="15111" width="9.5" customWidth="1"/>
    <col min="15112" max="15112" width="9.125" customWidth="1"/>
    <col min="15114" max="15114" width="10.25" customWidth="1"/>
    <col min="15361" max="15361" width="6.125" customWidth="1"/>
    <col min="15362" max="15362" width="9.5" bestFit="1" customWidth="1"/>
    <col min="15364" max="15364" width="7.5" bestFit="1" customWidth="1"/>
    <col min="15365" max="15365" width="7.625" customWidth="1"/>
    <col min="15366" max="15367" width="9.5" customWidth="1"/>
    <col min="15368" max="15368" width="9.125" customWidth="1"/>
    <col min="15370" max="15370" width="10.25" customWidth="1"/>
    <col min="15617" max="15617" width="6.125" customWidth="1"/>
    <col min="15618" max="15618" width="9.5" bestFit="1" customWidth="1"/>
    <col min="15620" max="15620" width="7.5" bestFit="1" customWidth="1"/>
    <col min="15621" max="15621" width="7.625" customWidth="1"/>
    <col min="15622" max="15623" width="9.5" customWidth="1"/>
    <col min="15624" max="15624" width="9.125" customWidth="1"/>
    <col min="15626" max="15626" width="10.25" customWidth="1"/>
    <col min="15873" max="15873" width="6.125" customWidth="1"/>
    <col min="15874" max="15874" width="9.5" bestFit="1" customWidth="1"/>
    <col min="15876" max="15876" width="7.5" bestFit="1" customWidth="1"/>
    <col min="15877" max="15877" width="7.625" customWidth="1"/>
    <col min="15878" max="15879" width="9.5" customWidth="1"/>
    <col min="15880" max="15880" width="9.125" customWidth="1"/>
    <col min="15882" max="15882" width="10.25" customWidth="1"/>
    <col min="16129" max="16129" width="6.125" customWidth="1"/>
    <col min="16130" max="16130" width="9.5" bestFit="1" customWidth="1"/>
    <col min="16132" max="16132" width="7.5" bestFit="1" customWidth="1"/>
    <col min="16133" max="16133" width="7.625" customWidth="1"/>
    <col min="16134" max="16135" width="9.5" customWidth="1"/>
    <col min="16136" max="16136" width="9.125" customWidth="1"/>
    <col min="16138" max="16138" width="10.25" customWidth="1"/>
  </cols>
  <sheetData>
    <row r="1" spans="1:10" ht="25.5">
      <c r="A1" s="57" t="s">
        <v>185</v>
      </c>
      <c r="B1" s="57"/>
      <c r="C1" s="57"/>
      <c r="D1" s="57"/>
      <c r="E1" s="57"/>
      <c r="F1" s="57"/>
      <c r="G1" s="57"/>
      <c r="H1" s="57"/>
      <c r="I1" s="57"/>
      <c r="J1" s="57"/>
    </row>
    <row r="2" spans="1:10" ht="24.75" thickBot="1">
      <c r="A2" s="35" t="s">
        <v>186</v>
      </c>
      <c r="B2" s="35" t="s">
        <v>187</v>
      </c>
      <c r="C2" s="35" t="s">
        <v>188</v>
      </c>
      <c r="D2" s="35" t="s">
        <v>189</v>
      </c>
      <c r="E2" s="35" t="s">
        <v>190</v>
      </c>
      <c r="F2" s="36" t="s">
        <v>191</v>
      </c>
      <c r="G2" s="36" t="s">
        <v>192</v>
      </c>
      <c r="H2" s="36" t="s">
        <v>193</v>
      </c>
      <c r="I2" s="36" t="s">
        <v>194</v>
      </c>
      <c r="J2" s="35" t="s">
        <v>251</v>
      </c>
    </row>
    <row r="3" spans="1:10" ht="15.75" customHeight="1">
      <c r="A3" s="37" t="s">
        <v>195</v>
      </c>
      <c r="B3" s="37" t="s">
        <v>196</v>
      </c>
      <c r="C3" s="37" t="s">
        <v>197</v>
      </c>
      <c r="D3" s="38" t="s">
        <v>198</v>
      </c>
      <c r="E3" s="38" t="s">
        <v>74</v>
      </c>
      <c r="F3" s="37">
        <v>13</v>
      </c>
      <c r="G3" s="38">
        <v>216</v>
      </c>
      <c r="H3" s="38"/>
      <c r="I3" s="38">
        <v>216</v>
      </c>
      <c r="J3" s="39" t="s">
        <v>199</v>
      </c>
    </row>
    <row r="4" spans="1:10" ht="15.75" customHeight="1">
      <c r="A4" s="37" t="s">
        <v>200</v>
      </c>
      <c r="B4" s="37" t="s">
        <v>196</v>
      </c>
      <c r="C4" s="40" t="s">
        <v>201</v>
      </c>
      <c r="D4" s="38" t="s">
        <v>198</v>
      </c>
      <c r="E4" s="38" t="s">
        <v>74</v>
      </c>
      <c r="F4" s="37">
        <v>14</v>
      </c>
      <c r="G4" s="38">
        <v>246</v>
      </c>
      <c r="H4" s="38"/>
      <c r="I4" s="38">
        <v>246</v>
      </c>
      <c r="J4" s="39" t="s">
        <v>199</v>
      </c>
    </row>
    <row r="5" spans="1:10" ht="15.75" customHeight="1">
      <c r="A5" s="37" t="s">
        <v>202</v>
      </c>
      <c r="B5" s="37" t="s">
        <v>196</v>
      </c>
      <c r="C5" s="40" t="s">
        <v>203</v>
      </c>
      <c r="D5" s="38" t="s">
        <v>198</v>
      </c>
      <c r="E5" s="38" t="s">
        <v>74</v>
      </c>
      <c r="F5" s="41">
        <v>7</v>
      </c>
      <c r="G5" s="42">
        <v>120</v>
      </c>
      <c r="H5" s="38"/>
      <c r="I5" s="42">
        <v>120</v>
      </c>
      <c r="J5" s="39" t="s">
        <v>199</v>
      </c>
    </row>
    <row r="6" spans="1:10" ht="15.75" customHeight="1">
      <c r="A6" s="37" t="s">
        <v>204</v>
      </c>
      <c r="B6" s="37" t="s">
        <v>196</v>
      </c>
      <c r="C6" s="34" t="s">
        <v>205</v>
      </c>
      <c r="D6" s="34" t="s">
        <v>206</v>
      </c>
      <c r="E6" s="34" t="s">
        <v>50</v>
      </c>
      <c r="F6" s="34">
        <v>5</v>
      </c>
      <c r="G6" s="34">
        <v>75</v>
      </c>
      <c r="H6" s="34"/>
      <c r="I6" s="34">
        <v>75</v>
      </c>
      <c r="J6" s="33" t="s">
        <v>207</v>
      </c>
    </row>
    <row r="7" spans="1:10" ht="15.75" customHeight="1">
      <c r="A7" s="37" t="s">
        <v>208</v>
      </c>
      <c r="B7" s="37" t="s">
        <v>196</v>
      </c>
      <c r="C7" s="33" t="s">
        <v>209</v>
      </c>
      <c r="D7" s="34" t="s">
        <v>206</v>
      </c>
      <c r="E7" s="34" t="s">
        <v>50</v>
      </c>
      <c r="F7" s="33">
        <v>4</v>
      </c>
      <c r="G7" s="33">
        <v>60</v>
      </c>
      <c r="H7" s="33"/>
      <c r="I7" s="33">
        <v>60</v>
      </c>
      <c r="J7" s="33" t="s">
        <v>207</v>
      </c>
    </row>
    <row r="8" spans="1:10" ht="15.75" customHeight="1">
      <c r="A8" s="37" t="s">
        <v>210</v>
      </c>
      <c r="B8" s="37" t="s">
        <v>196</v>
      </c>
      <c r="C8" s="33" t="s">
        <v>211</v>
      </c>
      <c r="D8" s="34" t="s">
        <v>206</v>
      </c>
      <c r="E8" s="34" t="s">
        <v>50</v>
      </c>
      <c r="F8" s="33">
        <v>2</v>
      </c>
      <c r="G8" s="33">
        <v>30</v>
      </c>
      <c r="H8" s="33"/>
      <c r="I8" s="33">
        <v>30</v>
      </c>
      <c r="J8" s="33" t="s">
        <v>207</v>
      </c>
    </row>
    <row r="9" spans="1:10" ht="15.75" customHeight="1">
      <c r="A9" s="37" t="s">
        <v>212</v>
      </c>
      <c r="B9" s="37" t="s">
        <v>196</v>
      </c>
      <c r="C9" s="33" t="s">
        <v>213</v>
      </c>
      <c r="D9" s="34" t="s">
        <v>206</v>
      </c>
      <c r="E9" s="34" t="s">
        <v>50</v>
      </c>
      <c r="F9" s="33">
        <v>5</v>
      </c>
      <c r="G9" s="33">
        <v>75</v>
      </c>
      <c r="H9" s="33"/>
      <c r="I9" s="33">
        <v>75</v>
      </c>
      <c r="J9" s="33" t="s">
        <v>207</v>
      </c>
    </row>
    <row r="10" spans="1:10" ht="15.75" customHeight="1">
      <c r="A10" s="37" t="s">
        <v>214</v>
      </c>
      <c r="B10" s="37" t="s">
        <v>196</v>
      </c>
      <c r="C10" s="33" t="s">
        <v>215</v>
      </c>
      <c r="D10" s="34" t="s">
        <v>206</v>
      </c>
      <c r="E10" s="34" t="s">
        <v>50</v>
      </c>
      <c r="F10" s="33">
        <v>5</v>
      </c>
      <c r="G10" s="33">
        <v>75</v>
      </c>
      <c r="H10" s="33"/>
      <c r="I10" s="33">
        <v>75</v>
      </c>
      <c r="J10" s="33" t="s">
        <v>207</v>
      </c>
    </row>
    <row r="11" spans="1:10" ht="15.75" customHeight="1">
      <c r="A11" s="37" t="s">
        <v>216</v>
      </c>
      <c r="B11" s="37" t="s">
        <v>196</v>
      </c>
      <c r="C11" s="33" t="s">
        <v>217</v>
      </c>
      <c r="D11" s="34" t="s">
        <v>206</v>
      </c>
      <c r="E11" s="34" t="s">
        <v>218</v>
      </c>
      <c r="F11" s="33">
        <v>2</v>
      </c>
      <c r="G11" s="33">
        <v>30</v>
      </c>
      <c r="H11" s="33"/>
      <c r="I11" s="33">
        <v>30</v>
      </c>
      <c r="J11" s="33" t="s">
        <v>207</v>
      </c>
    </row>
    <row r="12" spans="1:10" ht="15.75" customHeight="1">
      <c r="A12" s="37" t="s">
        <v>219</v>
      </c>
      <c r="B12" s="37" t="s">
        <v>196</v>
      </c>
      <c r="C12" s="33" t="s">
        <v>220</v>
      </c>
      <c r="D12" s="34" t="s">
        <v>206</v>
      </c>
      <c r="E12" s="34" t="s">
        <v>218</v>
      </c>
      <c r="F12" s="33">
        <v>5</v>
      </c>
      <c r="G12" s="33">
        <v>75</v>
      </c>
      <c r="H12" s="33"/>
      <c r="I12" s="33">
        <v>75</v>
      </c>
      <c r="J12" s="33" t="s">
        <v>207</v>
      </c>
    </row>
    <row r="13" spans="1:10" ht="15.75" customHeight="1">
      <c r="A13" s="37" t="s">
        <v>221</v>
      </c>
      <c r="B13" s="37" t="s">
        <v>196</v>
      </c>
      <c r="C13" s="33" t="s">
        <v>222</v>
      </c>
      <c r="D13" s="34" t="s">
        <v>206</v>
      </c>
      <c r="E13" s="34" t="s">
        <v>218</v>
      </c>
      <c r="F13" s="33">
        <v>1</v>
      </c>
      <c r="G13" s="33">
        <v>15</v>
      </c>
      <c r="H13" s="33"/>
      <c r="I13" s="33">
        <v>15</v>
      </c>
      <c r="J13" s="33" t="s">
        <v>207</v>
      </c>
    </row>
    <row r="14" spans="1:10" ht="15.75" customHeight="1">
      <c r="A14" s="37" t="s">
        <v>223</v>
      </c>
      <c r="B14" s="37" t="s">
        <v>196</v>
      </c>
      <c r="C14" s="33" t="s">
        <v>224</v>
      </c>
      <c r="D14" s="34" t="s">
        <v>206</v>
      </c>
      <c r="E14" s="34" t="s">
        <v>218</v>
      </c>
      <c r="F14" s="33">
        <v>3</v>
      </c>
      <c r="G14" s="33">
        <v>45</v>
      </c>
      <c r="H14" s="33"/>
      <c r="I14" s="33">
        <v>45</v>
      </c>
      <c r="J14" s="33" t="s">
        <v>207</v>
      </c>
    </row>
    <row r="15" spans="1:10" ht="15.75" customHeight="1">
      <c r="A15" s="37" t="s">
        <v>225</v>
      </c>
      <c r="B15" s="37" t="s">
        <v>196</v>
      </c>
      <c r="C15" s="33" t="s">
        <v>226</v>
      </c>
      <c r="D15" s="34" t="s">
        <v>206</v>
      </c>
      <c r="E15" s="34" t="s">
        <v>218</v>
      </c>
      <c r="F15" s="33">
        <v>1</v>
      </c>
      <c r="G15" s="33">
        <v>15</v>
      </c>
      <c r="H15" s="33"/>
      <c r="I15" s="33">
        <v>15</v>
      </c>
      <c r="J15" s="33" t="s">
        <v>207</v>
      </c>
    </row>
    <row r="16" spans="1:10" ht="15.75" customHeight="1">
      <c r="A16" s="33">
        <v>1</v>
      </c>
      <c r="B16" s="33" t="s">
        <v>196</v>
      </c>
      <c r="C16" s="33" t="s">
        <v>227</v>
      </c>
      <c r="D16" s="33" t="s">
        <v>228</v>
      </c>
      <c r="E16" s="33" t="s">
        <v>218</v>
      </c>
      <c r="F16" s="33">
        <v>2</v>
      </c>
      <c r="G16" s="33">
        <f>F16*15</f>
        <v>30</v>
      </c>
      <c r="H16" s="33"/>
      <c r="I16" s="33">
        <f>G16+H16</f>
        <v>30</v>
      </c>
      <c r="J16" s="33" t="s">
        <v>229</v>
      </c>
    </row>
    <row r="17" spans="1:10" ht="15.75" customHeight="1">
      <c r="A17" s="33">
        <v>2</v>
      </c>
      <c r="B17" s="33" t="s">
        <v>230</v>
      </c>
      <c r="C17" s="33" t="s">
        <v>231</v>
      </c>
      <c r="D17" s="33" t="s">
        <v>232</v>
      </c>
      <c r="E17" s="33" t="s">
        <v>218</v>
      </c>
      <c r="F17" s="33">
        <v>1</v>
      </c>
      <c r="G17" s="33">
        <f t="shared" ref="G17:G31" si="0">F17*15</f>
        <v>15</v>
      </c>
      <c r="H17" s="33"/>
      <c r="I17" s="33">
        <f t="shared" ref="I17:I31" si="1">G17+H17</f>
        <v>15</v>
      </c>
      <c r="J17" s="33" t="s">
        <v>233</v>
      </c>
    </row>
    <row r="18" spans="1:10" ht="15.75" customHeight="1">
      <c r="A18" s="33">
        <v>3</v>
      </c>
      <c r="B18" s="33" t="s">
        <v>234</v>
      </c>
      <c r="C18" s="33" t="s">
        <v>235</v>
      </c>
      <c r="D18" s="33" t="s">
        <v>236</v>
      </c>
      <c r="E18" s="33" t="s">
        <v>218</v>
      </c>
      <c r="F18" s="33">
        <v>1</v>
      </c>
      <c r="G18" s="33">
        <f t="shared" si="0"/>
        <v>15</v>
      </c>
      <c r="H18" s="33"/>
      <c r="I18" s="33">
        <f t="shared" si="1"/>
        <v>15</v>
      </c>
      <c r="J18" s="33" t="s">
        <v>233</v>
      </c>
    </row>
    <row r="19" spans="1:10" ht="15.75" customHeight="1">
      <c r="A19" s="33">
        <v>4</v>
      </c>
      <c r="B19" s="33" t="s">
        <v>234</v>
      </c>
      <c r="C19" s="33" t="s">
        <v>237</v>
      </c>
      <c r="D19" s="33" t="s">
        <v>236</v>
      </c>
      <c r="E19" s="33" t="s">
        <v>218</v>
      </c>
      <c r="F19" s="33">
        <v>1</v>
      </c>
      <c r="G19" s="33">
        <f t="shared" si="0"/>
        <v>15</v>
      </c>
      <c r="H19" s="33"/>
      <c r="I19" s="33">
        <f t="shared" si="1"/>
        <v>15</v>
      </c>
      <c r="J19" s="33" t="s">
        <v>233</v>
      </c>
    </row>
    <row r="20" spans="1:10" ht="15.75" customHeight="1">
      <c r="A20" s="33">
        <v>5</v>
      </c>
      <c r="B20" s="33" t="s">
        <v>234</v>
      </c>
      <c r="C20" s="33" t="s">
        <v>238</v>
      </c>
      <c r="D20" s="33" t="s">
        <v>236</v>
      </c>
      <c r="E20" s="33" t="s">
        <v>218</v>
      </c>
      <c r="F20" s="33">
        <v>4</v>
      </c>
      <c r="G20" s="33">
        <f t="shared" si="0"/>
        <v>60</v>
      </c>
      <c r="H20" s="33"/>
      <c r="I20" s="33">
        <f t="shared" si="1"/>
        <v>60</v>
      </c>
      <c r="J20" s="33" t="s">
        <v>233</v>
      </c>
    </row>
    <row r="21" spans="1:10" ht="15.75" customHeight="1">
      <c r="A21" s="33">
        <v>6</v>
      </c>
      <c r="B21" s="33" t="s">
        <v>234</v>
      </c>
      <c r="C21" s="33" t="s">
        <v>239</v>
      </c>
      <c r="D21" s="33" t="s">
        <v>236</v>
      </c>
      <c r="E21" s="33" t="s">
        <v>218</v>
      </c>
      <c r="F21" s="33">
        <v>1</v>
      </c>
      <c r="G21" s="33">
        <f t="shared" si="0"/>
        <v>15</v>
      </c>
      <c r="H21" s="33"/>
      <c r="I21" s="33">
        <f t="shared" si="1"/>
        <v>15</v>
      </c>
      <c r="J21" s="33" t="s">
        <v>233</v>
      </c>
    </row>
    <row r="22" spans="1:10" ht="15.75" customHeight="1">
      <c r="A22" s="33">
        <v>7</v>
      </c>
      <c r="B22" s="33" t="s">
        <v>234</v>
      </c>
      <c r="C22" s="33" t="s">
        <v>240</v>
      </c>
      <c r="D22" s="33" t="s">
        <v>236</v>
      </c>
      <c r="E22" s="33" t="s">
        <v>218</v>
      </c>
      <c r="F22" s="33">
        <v>1</v>
      </c>
      <c r="G22" s="33">
        <f t="shared" si="0"/>
        <v>15</v>
      </c>
      <c r="H22" s="33"/>
      <c r="I22" s="33">
        <f t="shared" si="1"/>
        <v>15</v>
      </c>
      <c r="J22" s="33" t="s">
        <v>233</v>
      </c>
    </row>
    <row r="23" spans="1:10" s="43" customFormat="1" ht="15.75" customHeight="1">
      <c r="A23" s="33">
        <v>8</v>
      </c>
      <c r="B23" s="33" t="s">
        <v>234</v>
      </c>
      <c r="C23" s="33" t="s">
        <v>241</v>
      </c>
      <c r="D23" s="33" t="s">
        <v>236</v>
      </c>
      <c r="E23" s="33" t="s">
        <v>218</v>
      </c>
      <c r="F23" s="33">
        <v>1</v>
      </c>
      <c r="G23" s="33">
        <f t="shared" si="0"/>
        <v>15</v>
      </c>
      <c r="H23" s="33"/>
      <c r="I23" s="33">
        <f t="shared" si="1"/>
        <v>15</v>
      </c>
      <c r="J23" s="33" t="s">
        <v>233</v>
      </c>
    </row>
    <row r="24" spans="1:10" ht="15.75" customHeight="1">
      <c r="A24" s="33">
        <v>9</v>
      </c>
      <c r="B24" s="33" t="s">
        <v>234</v>
      </c>
      <c r="C24" s="33" t="s">
        <v>242</v>
      </c>
      <c r="D24" s="33" t="s">
        <v>236</v>
      </c>
      <c r="E24" s="33" t="s">
        <v>218</v>
      </c>
      <c r="F24" s="33">
        <v>3</v>
      </c>
      <c r="G24" s="33">
        <f t="shared" si="0"/>
        <v>45</v>
      </c>
      <c r="H24" s="33"/>
      <c r="I24" s="33">
        <f t="shared" si="1"/>
        <v>45</v>
      </c>
      <c r="J24" s="33" t="s">
        <v>233</v>
      </c>
    </row>
    <row r="25" spans="1:10" ht="15.75" customHeight="1">
      <c r="A25" s="33">
        <v>10</v>
      </c>
      <c r="B25" s="33" t="s">
        <v>234</v>
      </c>
      <c r="C25" s="33" t="s">
        <v>243</v>
      </c>
      <c r="D25" s="33" t="s">
        <v>236</v>
      </c>
      <c r="E25" s="33" t="s">
        <v>50</v>
      </c>
      <c r="F25" s="33">
        <v>9</v>
      </c>
      <c r="G25" s="33">
        <f t="shared" si="0"/>
        <v>135</v>
      </c>
      <c r="H25" s="33"/>
      <c r="I25" s="33">
        <f t="shared" si="1"/>
        <v>135</v>
      </c>
      <c r="J25" s="33" t="s">
        <v>233</v>
      </c>
    </row>
    <row r="26" spans="1:10" ht="15.75" customHeight="1">
      <c r="A26" s="33">
        <v>11</v>
      </c>
      <c r="B26" s="33" t="s">
        <v>234</v>
      </c>
      <c r="C26" s="33" t="s">
        <v>244</v>
      </c>
      <c r="D26" s="33" t="s">
        <v>236</v>
      </c>
      <c r="E26" s="33" t="s">
        <v>50</v>
      </c>
      <c r="F26" s="33">
        <v>9</v>
      </c>
      <c r="G26" s="33">
        <f t="shared" si="0"/>
        <v>135</v>
      </c>
      <c r="H26" s="33"/>
      <c r="I26" s="33">
        <f t="shared" si="1"/>
        <v>135</v>
      </c>
      <c r="J26" s="33" t="s">
        <v>233</v>
      </c>
    </row>
    <row r="27" spans="1:10" ht="15.75" customHeight="1">
      <c r="A27" s="33">
        <v>12</v>
      </c>
      <c r="B27" s="33" t="s">
        <v>234</v>
      </c>
      <c r="C27" s="33" t="s">
        <v>245</v>
      </c>
      <c r="D27" s="33" t="s">
        <v>236</v>
      </c>
      <c r="E27" s="33" t="s">
        <v>50</v>
      </c>
      <c r="F27" s="33">
        <v>1</v>
      </c>
      <c r="G27" s="33">
        <f t="shared" si="0"/>
        <v>15</v>
      </c>
      <c r="H27" s="33"/>
      <c r="I27" s="33">
        <f t="shared" si="1"/>
        <v>15</v>
      </c>
      <c r="J27" s="33" t="s">
        <v>233</v>
      </c>
    </row>
    <row r="28" spans="1:10" ht="15.75" customHeight="1">
      <c r="A28" s="33">
        <v>13</v>
      </c>
      <c r="B28" s="33" t="s">
        <v>234</v>
      </c>
      <c r="C28" s="33" t="s">
        <v>246</v>
      </c>
      <c r="D28" s="33" t="s">
        <v>236</v>
      </c>
      <c r="E28" s="33" t="s">
        <v>50</v>
      </c>
      <c r="F28" s="33">
        <v>12</v>
      </c>
      <c r="G28" s="33">
        <f t="shared" si="0"/>
        <v>180</v>
      </c>
      <c r="H28" s="33"/>
      <c r="I28" s="33">
        <f t="shared" si="1"/>
        <v>180</v>
      </c>
      <c r="J28" s="33" t="s">
        <v>233</v>
      </c>
    </row>
    <row r="29" spans="1:10" ht="15.75" customHeight="1">
      <c r="A29" s="33">
        <v>14</v>
      </c>
      <c r="B29" s="33" t="s">
        <v>234</v>
      </c>
      <c r="C29" s="33" t="s">
        <v>247</v>
      </c>
      <c r="D29" s="33" t="s">
        <v>236</v>
      </c>
      <c r="E29" s="33" t="s">
        <v>50</v>
      </c>
      <c r="F29" s="33">
        <v>2</v>
      </c>
      <c r="G29" s="33">
        <f t="shared" si="0"/>
        <v>30</v>
      </c>
      <c r="H29" s="33"/>
      <c r="I29" s="33">
        <f t="shared" si="1"/>
        <v>30</v>
      </c>
      <c r="J29" s="33" t="s">
        <v>233</v>
      </c>
    </row>
    <row r="30" spans="1:10" ht="15.75" customHeight="1">
      <c r="A30" s="33">
        <v>15</v>
      </c>
      <c r="B30" s="33" t="s">
        <v>234</v>
      </c>
      <c r="C30" s="33" t="s">
        <v>248</v>
      </c>
      <c r="D30" s="33" t="s">
        <v>236</v>
      </c>
      <c r="E30" s="33" t="s">
        <v>50</v>
      </c>
      <c r="F30" s="33">
        <v>10</v>
      </c>
      <c r="G30" s="33">
        <f t="shared" si="0"/>
        <v>150</v>
      </c>
      <c r="H30" s="33"/>
      <c r="I30" s="33">
        <f t="shared" si="1"/>
        <v>150</v>
      </c>
      <c r="J30" s="33" t="s">
        <v>233</v>
      </c>
    </row>
    <row r="31" spans="1:10" ht="15.75" customHeight="1">
      <c r="A31" s="33">
        <v>16</v>
      </c>
      <c r="B31" s="33" t="s">
        <v>234</v>
      </c>
      <c r="C31" s="33" t="s">
        <v>249</v>
      </c>
      <c r="D31" s="33" t="s">
        <v>236</v>
      </c>
      <c r="E31" s="33" t="s">
        <v>50</v>
      </c>
      <c r="F31" s="33">
        <v>6</v>
      </c>
      <c r="G31" s="33">
        <f t="shared" si="0"/>
        <v>90</v>
      </c>
      <c r="H31" s="33"/>
      <c r="I31" s="33">
        <f t="shared" si="1"/>
        <v>90</v>
      </c>
      <c r="J31" s="33" t="s">
        <v>233</v>
      </c>
    </row>
    <row r="32" spans="1:10" ht="15.75" customHeight="1">
      <c r="A32" s="44"/>
      <c r="B32" s="44"/>
      <c r="C32" s="44"/>
      <c r="D32" s="44"/>
      <c r="E32" s="45" t="s">
        <v>250</v>
      </c>
      <c r="F32" s="46">
        <f>SUM(F3:F31)</f>
        <v>131</v>
      </c>
      <c r="G32" s="47">
        <f>SUM(G3:G31)</f>
        <v>2037</v>
      </c>
      <c r="H32" s="47"/>
      <c r="I32" s="46">
        <f>SUM(I3:I31)</f>
        <v>2037</v>
      </c>
      <c r="J32" s="48"/>
    </row>
    <row r="33" spans="1:9" s="50" customFormat="1" ht="14.25">
      <c r="A33" s="49" t="s">
        <v>61</v>
      </c>
      <c r="B33" s="49" t="s">
        <v>62</v>
      </c>
      <c r="D33" s="49"/>
      <c r="E33" s="49"/>
      <c r="F33" s="51"/>
      <c r="G33" s="52"/>
      <c r="H33" s="52"/>
      <c r="I33" s="52"/>
    </row>
  </sheetData>
  <mergeCells count="1">
    <mergeCell ref="A1:J1"/>
  </mergeCells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2"/>
  <sheetViews>
    <sheetView workbookViewId="0">
      <selection sqref="A1:I1"/>
    </sheetView>
  </sheetViews>
  <sheetFormatPr defaultRowHeight="13.5"/>
  <cols>
    <col min="1" max="1" width="6.125" customWidth="1"/>
    <col min="2" max="2" width="9.5" bestFit="1" customWidth="1"/>
    <col min="3" max="3" width="11.625" customWidth="1"/>
    <col min="4" max="4" width="13.25" style="30" customWidth="1"/>
    <col min="5" max="5" width="7.625" customWidth="1"/>
    <col min="6" max="6" width="11.625" style="31" customWidth="1"/>
    <col min="7" max="7" width="14.625" style="31" customWidth="1"/>
    <col min="8" max="8" width="7.5" style="31" customWidth="1"/>
    <col min="9" max="9" width="10.25" customWidth="1"/>
    <col min="256" max="256" width="6.125" customWidth="1"/>
    <col min="257" max="257" width="9.5" bestFit="1" customWidth="1"/>
    <col min="258" max="258" width="11.625" customWidth="1"/>
    <col min="259" max="259" width="13.25" customWidth="1"/>
    <col min="260" max="260" width="7.625" customWidth="1"/>
    <col min="261" max="261" width="11.625" customWidth="1"/>
    <col min="262" max="262" width="14.625" customWidth="1"/>
    <col min="263" max="263" width="14" customWidth="1"/>
    <col min="512" max="512" width="6.125" customWidth="1"/>
    <col min="513" max="513" width="9.5" bestFit="1" customWidth="1"/>
    <col min="514" max="514" width="11.625" customWidth="1"/>
    <col min="515" max="515" width="13.25" customWidth="1"/>
    <col min="516" max="516" width="7.625" customWidth="1"/>
    <col min="517" max="517" width="11.625" customWidth="1"/>
    <col min="518" max="518" width="14.625" customWidth="1"/>
    <col min="519" max="519" width="14" customWidth="1"/>
    <col min="768" max="768" width="6.125" customWidth="1"/>
    <col min="769" max="769" width="9.5" bestFit="1" customWidth="1"/>
    <col min="770" max="770" width="11.625" customWidth="1"/>
    <col min="771" max="771" width="13.25" customWidth="1"/>
    <col min="772" max="772" width="7.625" customWidth="1"/>
    <col min="773" max="773" width="11.625" customWidth="1"/>
    <col min="774" max="774" width="14.625" customWidth="1"/>
    <col min="775" max="775" width="14" customWidth="1"/>
    <col min="1024" max="1024" width="6.125" customWidth="1"/>
    <col min="1025" max="1025" width="9.5" bestFit="1" customWidth="1"/>
    <col min="1026" max="1026" width="11.625" customWidth="1"/>
    <col min="1027" max="1027" width="13.25" customWidth="1"/>
    <col min="1028" max="1028" width="7.625" customWidth="1"/>
    <col min="1029" max="1029" width="11.625" customWidth="1"/>
    <col min="1030" max="1030" width="14.625" customWidth="1"/>
    <col min="1031" max="1031" width="14" customWidth="1"/>
    <col min="1280" max="1280" width="6.125" customWidth="1"/>
    <col min="1281" max="1281" width="9.5" bestFit="1" customWidth="1"/>
    <col min="1282" max="1282" width="11.625" customWidth="1"/>
    <col min="1283" max="1283" width="13.25" customWidth="1"/>
    <col min="1284" max="1284" width="7.625" customWidth="1"/>
    <col min="1285" max="1285" width="11.625" customWidth="1"/>
    <col min="1286" max="1286" width="14.625" customWidth="1"/>
    <col min="1287" max="1287" width="14" customWidth="1"/>
    <col min="1536" max="1536" width="6.125" customWidth="1"/>
    <col min="1537" max="1537" width="9.5" bestFit="1" customWidth="1"/>
    <col min="1538" max="1538" width="11.625" customWidth="1"/>
    <col min="1539" max="1539" width="13.25" customWidth="1"/>
    <col min="1540" max="1540" width="7.625" customWidth="1"/>
    <col min="1541" max="1541" width="11.625" customWidth="1"/>
    <col min="1542" max="1542" width="14.625" customWidth="1"/>
    <col min="1543" max="1543" width="14" customWidth="1"/>
    <col min="1792" max="1792" width="6.125" customWidth="1"/>
    <col min="1793" max="1793" width="9.5" bestFit="1" customWidth="1"/>
    <col min="1794" max="1794" width="11.625" customWidth="1"/>
    <col min="1795" max="1795" width="13.25" customWidth="1"/>
    <col min="1796" max="1796" width="7.625" customWidth="1"/>
    <col min="1797" max="1797" width="11.625" customWidth="1"/>
    <col min="1798" max="1798" width="14.625" customWidth="1"/>
    <col min="1799" max="1799" width="14" customWidth="1"/>
    <col min="2048" max="2048" width="6.125" customWidth="1"/>
    <col min="2049" max="2049" width="9.5" bestFit="1" customWidth="1"/>
    <col min="2050" max="2050" width="11.625" customWidth="1"/>
    <col min="2051" max="2051" width="13.25" customWidth="1"/>
    <col min="2052" max="2052" width="7.625" customWidth="1"/>
    <col min="2053" max="2053" width="11.625" customWidth="1"/>
    <col min="2054" max="2054" width="14.625" customWidth="1"/>
    <col min="2055" max="2055" width="14" customWidth="1"/>
    <col min="2304" max="2304" width="6.125" customWidth="1"/>
    <col min="2305" max="2305" width="9.5" bestFit="1" customWidth="1"/>
    <col min="2306" max="2306" width="11.625" customWidth="1"/>
    <col min="2307" max="2307" width="13.25" customWidth="1"/>
    <col min="2308" max="2308" width="7.625" customWidth="1"/>
    <col min="2309" max="2309" width="11.625" customWidth="1"/>
    <col min="2310" max="2310" width="14.625" customWidth="1"/>
    <col min="2311" max="2311" width="14" customWidth="1"/>
    <col min="2560" max="2560" width="6.125" customWidth="1"/>
    <col min="2561" max="2561" width="9.5" bestFit="1" customWidth="1"/>
    <col min="2562" max="2562" width="11.625" customWidth="1"/>
    <col min="2563" max="2563" width="13.25" customWidth="1"/>
    <col min="2564" max="2564" width="7.625" customWidth="1"/>
    <col min="2565" max="2565" width="11.625" customWidth="1"/>
    <col min="2566" max="2566" width="14.625" customWidth="1"/>
    <col min="2567" max="2567" width="14" customWidth="1"/>
    <col min="2816" max="2816" width="6.125" customWidth="1"/>
    <col min="2817" max="2817" width="9.5" bestFit="1" customWidth="1"/>
    <col min="2818" max="2818" width="11.625" customWidth="1"/>
    <col min="2819" max="2819" width="13.25" customWidth="1"/>
    <col min="2820" max="2820" width="7.625" customWidth="1"/>
    <col min="2821" max="2821" width="11.625" customWidth="1"/>
    <col min="2822" max="2822" width="14.625" customWidth="1"/>
    <col min="2823" max="2823" width="14" customWidth="1"/>
    <col min="3072" max="3072" width="6.125" customWidth="1"/>
    <col min="3073" max="3073" width="9.5" bestFit="1" customWidth="1"/>
    <col min="3074" max="3074" width="11.625" customWidth="1"/>
    <col min="3075" max="3075" width="13.25" customWidth="1"/>
    <col min="3076" max="3076" width="7.625" customWidth="1"/>
    <col min="3077" max="3077" width="11.625" customWidth="1"/>
    <col min="3078" max="3078" width="14.625" customWidth="1"/>
    <col min="3079" max="3079" width="14" customWidth="1"/>
    <col min="3328" max="3328" width="6.125" customWidth="1"/>
    <col min="3329" max="3329" width="9.5" bestFit="1" customWidth="1"/>
    <col min="3330" max="3330" width="11.625" customWidth="1"/>
    <col min="3331" max="3331" width="13.25" customWidth="1"/>
    <col min="3332" max="3332" width="7.625" customWidth="1"/>
    <col min="3333" max="3333" width="11.625" customWidth="1"/>
    <col min="3334" max="3334" width="14.625" customWidth="1"/>
    <col min="3335" max="3335" width="14" customWidth="1"/>
    <col min="3584" max="3584" width="6.125" customWidth="1"/>
    <col min="3585" max="3585" width="9.5" bestFit="1" customWidth="1"/>
    <col min="3586" max="3586" width="11.625" customWidth="1"/>
    <col min="3587" max="3587" width="13.25" customWidth="1"/>
    <col min="3588" max="3588" width="7.625" customWidth="1"/>
    <col min="3589" max="3589" width="11.625" customWidth="1"/>
    <col min="3590" max="3590" width="14.625" customWidth="1"/>
    <col min="3591" max="3591" width="14" customWidth="1"/>
    <col min="3840" max="3840" width="6.125" customWidth="1"/>
    <col min="3841" max="3841" width="9.5" bestFit="1" customWidth="1"/>
    <col min="3842" max="3842" width="11.625" customWidth="1"/>
    <col min="3843" max="3843" width="13.25" customWidth="1"/>
    <col min="3844" max="3844" width="7.625" customWidth="1"/>
    <col min="3845" max="3845" width="11.625" customWidth="1"/>
    <col min="3846" max="3846" width="14.625" customWidth="1"/>
    <col min="3847" max="3847" width="14" customWidth="1"/>
    <col min="4096" max="4096" width="6.125" customWidth="1"/>
    <col min="4097" max="4097" width="9.5" bestFit="1" customWidth="1"/>
    <col min="4098" max="4098" width="11.625" customWidth="1"/>
    <col min="4099" max="4099" width="13.25" customWidth="1"/>
    <col min="4100" max="4100" width="7.625" customWidth="1"/>
    <col min="4101" max="4101" width="11.625" customWidth="1"/>
    <col min="4102" max="4102" width="14.625" customWidth="1"/>
    <col min="4103" max="4103" width="14" customWidth="1"/>
    <col min="4352" max="4352" width="6.125" customWidth="1"/>
    <col min="4353" max="4353" width="9.5" bestFit="1" customWidth="1"/>
    <col min="4354" max="4354" width="11.625" customWidth="1"/>
    <col min="4355" max="4355" width="13.25" customWidth="1"/>
    <col min="4356" max="4356" width="7.625" customWidth="1"/>
    <col min="4357" max="4357" width="11.625" customWidth="1"/>
    <col min="4358" max="4358" width="14.625" customWidth="1"/>
    <col min="4359" max="4359" width="14" customWidth="1"/>
    <col min="4608" max="4608" width="6.125" customWidth="1"/>
    <col min="4609" max="4609" width="9.5" bestFit="1" customWidth="1"/>
    <col min="4610" max="4610" width="11.625" customWidth="1"/>
    <col min="4611" max="4611" width="13.25" customWidth="1"/>
    <col min="4612" max="4612" width="7.625" customWidth="1"/>
    <col min="4613" max="4613" width="11.625" customWidth="1"/>
    <col min="4614" max="4614" width="14.625" customWidth="1"/>
    <col min="4615" max="4615" width="14" customWidth="1"/>
    <col min="4864" max="4864" width="6.125" customWidth="1"/>
    <col min="4865" max="4865" width="9.5" bestFit="1" customWidth="1"/>
    <col min="4866" max="4866" width="11.625" customWidth="1"/>
    <col min="4867" max="4867" width="13.25" customWidth="1"/>
    <col min="4868" max="4868" width="7.625" customWidth="1"/>
    <col min="4869" max="4869" width="11.625" customWidth="1"/>
    <col min="4870" max="4870" width="14.625" customWidth="1"/>
    <col min="4871" max="4871" width="14" customWidth="1"/>
    <col min="5120" max="5120" width="6.125" customWidth="1"/>
    <col min="5121" max="5121" width="9.5" bestFit="1" customWidth="1"/>
    <col min="5122" max="5122" width="11.625" customWidth="1"/>
    <col min="5123" max="5123" width="13.25" customWidth="1"/>
    <col min="5124" max="5124" width="7.625" customWidth="1"/>
    <col min="5125" max="5125" width="11.625" customWidth="1"/>
    <col min="5126" max="5126" width="14.625" customWidth="1"/>
    <col min="5127" max="5127" width="14" customWidth="1"/>
    <col min="5376" max="5376" width="6.125" customWidth="1"/>
    <col min="5377" max="5377" width="9.5" bestFit="1" customWidth="1"/>
    <col min="5378" max="5378" width="11.625" customWidth="1"/>
    <col min="5379" max="5379" width="13.25" customWidth="1"/>
    <col min="5380" max="5380" width="7.625" customWidth="1"/>
    <col min="5381" max="5381" width="11.625" customWidth="1"/>
    <col min="5382" max="5382" width="14.625" customWidth="1"/>
    <col min="5383" max="5383" width="14" customWidth="1"/>
    <col min="5632" max="5632" width="6.125" customWidth="1"/>
    <col min="5633" max="5633" width="9.5" bestFit="1" customWidth="1"/>
    <col min="5634" max="5634" width="11.625" customWidth="1"/>
    <col min="5635" max="5635" width="13.25" customWidth="1"/>
    <col min="5636" max="5636" width="7.625" customWidth="1"/>
    <col min="5637" max="5637" width="11.625" customWidth="1"/>
    <col min="5638" max="5638" width="14.625" customWidth="1"/>
    <col min="5639" max="5639" width="14" customWidth="1"/>
    <col min="5888" max="5888" width="6.125" customWidth="1"/>
    <col min="5889" max="5889" width="9.5" bestFit="1" customWidth="1"/>
    <col min="5890" max="5890" width="11.625" customWidth="1"/>
    <col min="5891" max="5891" width="13.25" customWidth="1"/>
    <col min="5892" max="5892" width="7.625" customWidth="1"/>
    <col min="5893" max="5893" width="11.625" customWidth="1"/>
    <col min="5894" max="5894" width="14.625" customWidth="1"/>
    <col min="5895" max="5895" width="14" customWidth="1"/>
    <col min="6144" max="6144" width="6.125" customWidth="1"/>
    <col min="6145" max="6145" width="9.5" bestFit="1" customWidth="1"/>
    <col min="6146" max="6146" width="11.625" customWidth="1"/>
    <col min="6147" max="6147" width="13.25" customWidth="1"/>
    <col min="6148" max="6148" width="7.625" customWidth="1"/>
    <col min="6149" max="6149" width="11.625" customWidth="1"/>
    <col min="6150" max="6150" width="14.625" customWidth="1"/>
    <col min="6151" max="6151" width="14" customWidth="1"/>
    <col min="6400" max="6400" width="6.125" customWidth="1"/>
    <col min="6401" max="6401" width="9.5" bestFit="1" customWidth="1"/>
    <col min="6402" max="6402" width="11.625" customWidth="1"/>
    <col min="6403" max="6403" width="13.25" customWidth="1"/>
    <col min="6404" max="6404" width="7.625" customWidth="1"/>
    <col min="6405" max="6405" width="11.625" customWidth="1"/>
    <col min="6406" max="6406" width="14.625" customWidth="1"/>
    <col min="6407" max="6407" width="14" customWidth="1"/>
    <col min="6656" max="6656" width="6.125" customWidth="1"/>
    <col min="6657" max="6657" width="9.5" bestFit="1" customWidth="1"/>
    <col min="6658" max="6658" width="11.625" customWidth="1"/>
    <col min="6659" max="6659" width="13.25" customWidth="1"/>
    <col min="6660" max="6660" width="7.625" customWidth="1"/>
    <col min="6661" max="6661" width="11.625" customWidth="1"/>
    <col min="6662" max="6662" width="14.625" customWidth="1"/>
    <col min="6663" max="6663" width="14" customWidth="1"/>
    <col min="6912" max="6912" width="6.125" customWidth="1"/>
    <col min="6913" max="6913" width="9.5" bestFit="1" customWidth="1"/>
    <col min="6914" max="6914" width="11.625" customWidth="1"/>
    <col min="6915" max="6915" width="13.25" customWidth="1"/>
    <col min="6916" max="6916" width="7.625" customWidth="1"/>
    <col min="6917" max="6917" width="11.625" customWidth="1"/>
    <col min="6918" max="6918" width="14.625" customWidth="1"/>
    <col min="6919" max="6919" width="14" customWidth="1"/>
    <col min="7168" max="7168" width="6.125" customWidth="1"/>
    <col min="7169" max="7169" width="9.5" bestFit="1" customWidth="1"/>
    <col min="7170" max="7170" width="11.625" customWidth="1"/>
    <col min="7171" max="7171" width="13.25" customWidth="1"/>
    <col min="7172" max="7172" width="7.625" customWidth="1"/>
    <col min="7173" max="7173" width="11.625" customWidth="1"/>
    <col min="7174" max="7174" width="14.625" customWidth="1"/>
    <col min="7175" max="7175" width="14" customWidth="1"/>
    <col min="7424" max="7424" width="6.125" customWidth="1"/>
    <col min="7425" max="7425" width="9.5" bestFit="1" customWidth="1"/>
    <col min="7426" max="7426" width="11.625" customWidth="1"/>
    <col min="7427" max="7427" width="13.25" customWidth="1"/>
    <col min="7428" max="7428" width="7.625" customWidth="1"/>
    <col min="7429" max="7429" width="11.625" customWidth="1"/>
    <col min="7430" max="7430" width="14.625" customWidth="1"/>
    <col min="7431" max="7431" width="14" customWidth="1"/>
    <col min="7680" max="7680" width="6.125" customWidth="1"/>
    <col min="7681" max="7681" width="9.5" bestFit="1" customWidth="1"/>
    <col min="7682" max="7682" width="11.625" customWidth="1"/>
    <col min="7683" max="7683" width="13.25" customWidth="1"/>
    <col min="7684" max="7684" width="7.625" customWidth="1"/>
    <col min="7685" max="7685" width="11.625" customWidth="1"/>
    <col min="7686" max="7686" width="14.625" customWidth="1"/>
    <col min="7687" max="7687" width="14" customWidth="1"/>
    <col min="7936" max="7936" width="6.125" customWidth="1"/>
    <col min="7937" max="7937" width="9.5" bestFit="1" customWidth="1"/>
    <col min="7938" max="7938" width="11.625" customWidth="1"/>
    <col min="7939" max="7939" width="13.25" customWidth="1"/>
    <col min="7940" max="7940" width="7.625" customWidth="1"/>
    <col min="7941" max="7941" width="11.625" customWidth="1"/>
    <col min="7942" max="7942" width="14.625" customWidth="1"/>
    <col min="7943" max="7943" width="14" customWidth="1"/>
    <col min="8192" max="8192" width="6.125" customWidth="1"/>
    <col min="8193" max="8193" width="9.5" bestFit="1" customWidth="1"/>
    <col min="8194" max="8194" width="11.625" customWidth="1"/>
    <col min="8195" max="8195" width="13.25" customWidth="1"/>
    <col min="8196" max="8196" width="7.625" customWidth="1"/>
    <col min="8197" max="8197" width="11.625" customWidth="1"/>
    <col min="8198" max="8198" width="14.625" customWidth="1"/>
    <col min="8199" max="8199" width="14" customWidth="1"/>
    <col min="8448" max="8448" width="6.125" customWidth="1"/>
    <col min="8449" max="8449" width="9.5" bestFit="1" customWidth="1"/>
    <col min="8450" max="8450" width="11.625" customWidth="1"/>
    <col min="8451" max="8451" width="13.25" customWidth="1"/>
    <col min="8452" max="8452" width="7.625" customWidth="1"/>
    <col min="8453" max="8453" width="11.625" customWidth="1"/>
    <col min="8454" max="8454" width="14.625" customWidth="1"/>
    <col min="8455" max="8455" width="14" customWidth="1"/>
    <col min="8704" max="8704" width="6.125" customWidth="1"/>
    <col min="8705" max="8705" width="9.5" bestFit="1" customWidth="1"/>
    <col min="8706" max="8706" width="11.625" customWidth="1"/>
    <col min="8707" max="8707" width="13.25" customWidth="1"/>
    <col min="8708" max="8708" width="7.625" customWidth="1"/>
    <col min="8709" max="8709" width="11.625" customWidth="1"/>
    <col min="8710" max="8710" width="14.625" customWidth="1"/>
    <col min="8711" max="8711" width="14" customWidth="1"/>
    <col min="8960" max="8960" width="6.125" customWidth="1"/>
    <col min="8961" max="8961" width="9.5" bestFit="1" customWidth="1"/>
    <col min="8962" max="8962" width="11.625" customWidth="1"/>
    <col min="8963" max="8963" width="13.25" customWidth="1"/>
    <col min="8964" max="8964" width="7.625" customWidth="1"/>
    <col min="8965" max="8965" width="11.625" customWidth="1"/>
    <col min="8966" max="8966" width="14.625" customWidth="1"/>
    <col min="8967" max="8967" width="14" customWidth="1"/>
    <col min="9216" max="9216" width="6.125" customWidth="1"/>
    <col min="9217" max="9217" width="9.5" bestFit="1" customWidth="1"/>
    <col min="9218" max="9218" width="11.625" customWidth="1"/>
    <col min="9219" max="9219" width="13.25" customWidth="1"/>
    <col min="9220" max="9220" width="7.625" customWidth="1"/>
    <col min="9221" max="9221" width="11.625" customWidth="1"/>
    <col min="9222" max="9222" width="14.625" customWidth="1"/>
    <col min="9223" max="9223" width="14" customWidth="1"/>
    <col min="9472" max="9472" width="6.125" customWidth="1"/>
    <col min="9473" max="9473" width="9.5" bestFit="1" customWidth="1"/>
    <col min="9474" max="9474" width="11.625" customWidth="1"/>
    <col min="9475" max="9475" width="13.25" customWidth="1"/>
    <col min="9476" max="9476" width="7.625" customWidth="1"/>
    <col min="9477" max="9477" width="11.625" customWidth="1"/>
    <col min="9478" max="9478" width="14.625" customWidth="1"/>
    <col min="9479" max="9479" width="14" customWidth="1"/>
    <col min="9728" max="9728" width="6.125" customWidth="1"/>
    <col min="9729" max="9729" width="9.5" bestFit="1" customWidth="1"/>
    <col min="9730" max="9730" width="11.625" customWidth="1"/>
    <col min="9731" max="9731" width="13.25" customWidth="1"/>
    <col min="9732" max="9732" width="7.625" customWidth="1"/>
    <col min="9733" max="9733" width="11.625" customWidth="1"/>
    <col min="9734" max="9734" width="14.625" customWidth="1"/>
    <col min="9735" max="9735" width="14" customWidth="1"/>
    <col min="9984" max="9984" width="6.125" customWidth="1"/>
    <col min="9985" max="9985" width="9.5" bestFit="1" customWidth="1"/>
    <col min="9986" max="9986" width="11.625" customWidth="1"/>
    <col min="9987" max="9987" width="13.25" customWidth="1"/>
    <col min="9988" max="9988" width="7.625" customWidth="1"/>
    <col min="9989" max="9989" width="11.625" customWidth="1"/>
    <col min="9990" max="9990" width="14.625" customWidth="1"/>
    <col min="9991" max="9991" width="14" customWidth="1"/>
    <col min="10240" max="10240" width="6.125" customWidth="1"/>
    <col min="10241" max="10241" width="9.5" bestFit="1" customWidth="1"/>
    <col min="10242" max="10242" width="11.625" customWidth="1"/>
    <col min="10243" max="10243" width="13.25" customWidth="1"/>
    <col min="10244" max="10244" width="7.625" customWidth="1"/>
    <col min="10245" max="10245" width="11.625" customWidth="1"/>
    <col min="10246" max="10246" width="14.625" customWidth="1"/>
    <col min="10247" max="10247" width="14" customWidth="1"/>
    <col min="10496" max="10496" width="6.125" customWidth="1"/>
    <col min="10497" max="10497" width="9.5" bestFit="1" customWidth="1"/>
    <col min="10498" max="10498" width="11.625" customWidth="1"/>
    <col min="10499" max="10499" width="13.25" customWidth="1"/>
    <col min="10500" max="10500" width="7.625" customWidth="1"/>
    <col min="10501" max="10501" width="11.625" customWidth="1"/>
    <col min="10502" max="10502" width="14.625" customWidth="1"/>
    <col min="10503" max="10503" width="14" customWidth="1"/>
    <col min="10752" max="10752" width="6.125" customWidth="1"/>
    <col min="10753" max="10753" width="9.5" bestFit="1" customWidth="1"/>
    <col min="10754" max="10754" width="11.625" customWidth="1"/>
    <col min="10755" max="10755" width="13.25" customWidth="1"/>
    <col min="10756" max="10756" width="7.625" customWidth="1"/>
    <col min="10757" max="10757" width="11.625" customWidth="1"/>
    <col min="10758" max="10758" width="14.625" customWidth="1"/>
    <col min="10759" max="10759" width="14" customWidth="1"/>
    <col min="11008" max="11008" width="6.125" customWidth="1"/>
    <col min="11009" max="11009" width="9.5" bestFit="1" customWidth="1"/>
    <col min="11010" max="11010" width="11.625" customWidth="1"/>
    <col min="11011" max="11011" width="13.25" customWidth="1"/>
    <col min="11012" max="11012" width="7.625" customWidth="1"/>
    <col min="11013" max="11013" width="11.625" customWidth="1"/>
    <col min="11014" max="11014" width="14.625" customWidth="1"/>
    <col min="11015" max="11015" width="14" customWidth="1"/>
    <col min="11264" max="11264" width="6.125" customWidth="1"/>
    <col min="11265" max="11265" width="9.5" bestFit="1" customWidth="1"/>
    <col min="11266" max="11266" width="11.625" customWidth="1"/>
    <col min="11267" max="11267" width="13.25" customWidth="1"/>
    <col min="11268" max="11268" width="7.625" customWidth="1"/>
    <col min="11269" max="11269" width="11.625" customWidth="1"/>
    <col min="11270" max="11270" width="14.625" customWidth="1"/>
    <col min="11271" max="11271" width="14" customWidth="1"/>
    <col min="11520" max="11520" width="6.125" customWidth="1"/>
    <col min="11521" max="11521" width="9.5" bestFit="1" customWidth="1"/>
    <col min="11522" max="11522" width="11.625" customWidth="1"/>
    <col min="11523" max="11523" width="13.25" customWidth="1"/>
    <col min="11524" max="11524" width="7.625" customWidth="1"/>
    <col min="11525" max="11525" width="11.625" customWidth="1"/>
    <col min="11526" max="11526" width="14.625" customWidth="1"/>
    <col min="11527" max="11527" width="14" customWidth="1"/>
    <col min="11776" max="11776" width="6.125" customWidth="1"/>
    <col min="11777" max="11777" width="9.5" bestFit="1" customWidth="1"/>
    <col min="11778" max="11778" width="11.625" customWidth="1"/>
    <col min="11779" max="11779" width="13.25" customWidth="1"/>
    <col min="11780" max="11780" width="7.625" customWidth="1"/>
    <col min="11781" max="11781" width="11.625" customWidth="1"/>
    <col min="11782" max="11782" width="14.625" customWidth="1"/>
    <col min="11783" max="11783" width="14" customWidth="1"/>
    <col min="12032" max="12032" width="6.125" customWidth="1"/>
    <col min="12033" max="12033" width="9.5" bestFit="1" customWidth="1"/>
    <col min="12034" max="12034" width="11.625" customWidth="1"/>
    <col min="12035" max="12035" width="13.25" customWidth="1"/>
    <col min="12036" max="12036" width="7.625" customWidth="1"/>
    <col min="12037" max="12037" width="11.625" customWidth="1"/>
    <col min="12038" max="12038" width="14.625" customWidth="1"/>
    <col min="12039" max="12039" width="14" customWidth="1"/>
    <col min="12288" max="12288" width="6.125" customWidth="1"/>
    <col min="12289" max="12289" width="9.5" bestFit="1" customWidth="1"/>
    <col min="12290" max="12290" width="11.625" customWidth="1"/>
    <col min="12291" max="12291" width="13.25" customWidth="1"/>
    <col min="12292" max="12292" width="7.625" customWidth="1"/>
    <col min="12293" max="12293" width="11.625" customWidth="1"/>
    <col min="12294" max="12294" width="14.625" customWidth="1"/>
    <col min="12295" max="12295" width="14" customWidth="1"/>
    <col min="12544" max="12544" width="6.125" customWidth="1"/>
    <col min="12545" max="12545" width="9.5" bestFit="1" customWidth="1"/>
    <col min="12546" max="12546" width="11.625" customWidth="1"/>
    <col min="12547" max="12547" width="13.25" customWidth="1"/>
    <col min="12548" max="12548" width="7.625" customWidth="1"/>
    <col min="12549" max="12549" width="11.625" customWidth="1"/>
    <col min="12550" max="12550" width="14.625" customWidth="1"/>
    <col min="12551" max="12551" width="14" customWidth="1"/>
    <col min="12800" max="12800" width="6.125" customWidth="1"/>
    <col min="12801" max="12801" width="9.5" bestFit="1" customWidth="1"/>
    <col min="12802" max="12802" width="11.625" customWidth="1"/>
    <col min="12803" max="12803" width="13.25" customWidth="1"/>
    <col min="12804" max="12804" width="7.625" customWidth="1"/>
    <col min="12805" max="12805" width="11.625" customWidth="1"/>
    <col min="12806" max="12806" width="14.625" customWidth="1"/>
    <col min="12807" max="12807" width="14" customWidth="1"/>
    <col min="13056" max="13056" width="6.125" customWidth="1"/>
    <col min="13057" max="13057" width="9.5" bestFit="1" customWidth="1"/>
    <col min="13058" max="13058" width="11.625" customWidth="1"/>
    <col min="13059" max="13059" width="13.25" customWidth="1"/>
    <col min="13060" max="13060" width="7.625" customWidth="1"/>
    <col min="13061" max="13061" width="11.625" customWidth="1"/>
    <col min="13062" max="13062" width="14.625" customWidth="1"/>
    <col min="13063" max="13063" width="14" customWidth="1"/>
    <col min="13312" max="13312" width="6.125" customWidth="1"/>
    <col min="13313" max="13313" width="9.5" bestFit="1" customWidth="1"/>
    <col min="13314" max="13314" width="11.625" customWidth="1"/>
    <col min="13315" max="13315" width="13.25" customWidth="1"/>
    <col min="13316" max="13316" width="7.625" customWidth="1"/>
    <col min="13317" max="13317" width="11.625" customWidth="1"/>
    <col min="13318" max="13318" width="14.625" customWidth="1"/>
    <col min="13319" max="13319" width="14" customWidth="1"/>
    <col min="13568" max="13568" width="6.125" customWidth="1"/>
    <col min="13569" max="13569" width="9.5" bestFit="1" customWidth="1"/>
    <col min="13570" max="13570" width="11.625" customWidth="1"/>
    <col min="13571" max="13571" width="13.25" customWidth="1"/>
    <col min="13572" max="13572" width="7.625" customWidth="1"/>
    <col min="13573" max="13573" width="11.625" customWidth="1"/>
    <col min="13574" max="13574" width="14.625" customWidth="1"/>
    <col min="13575" max="13575" width="14" customWidth="1"/>
    <col min="13824" max="13824" width="6.125" customWidth="1"/>
    <col min="13825" max="13825" width="9.5" bestFit="1" customWidth="1"/>
    <col min="13826" max="13826" width="11.625" customWidth="1"/>
    <col min="13827" max="13827" width="13.25" customWidth="1"/>
    <col min="13828" max="13828" width="7.625" customWidth="1"/>
    <col min="13829" max="13829" width="11.625" customWidth="1"/>
    <col min="13830" max="13830" width="14.625" customWidth="1"/>
    <col min="13831" max="13831" width="14" customWidth="1"/>
    <col min="14080" max="14080" width="6.125" customWidth="1"/>
    <col min="14081" max="14081" width="9.5" bestFit="1" customWidth="1"/>
    <col min="14082" max="14082" width="11.625" customWidth="1"/>
    <col min="14083" max="14083" width="13.25" customWidth="1"/>
    <col min="14084" max="14084" width="7.625" customWidth="1"/>
    <col min="14085" max="14085" width="11.625" customWidth="1"/>
    <col min="14086" max="14086" width="14.625" customWidth="1"/>
    <col min="14087" max="14087" width="14" customWidth="1"/>
    <col min="14336" max="14336" width="6.125" customWidth="1"/>
    <col min="14337" max="14337" width="9.5" bestFit="1" customWidth="1"/>
    <col min="14338" max="14338" width="11.625" customWidth="1"/>
    <col min="14339" max="14339" width="13.25" customWidth="1"/>
    <col min="14340" max="14340" width="7.625" customWidth="1"/>
    <col min="14341" max="14341" width="11.625" customWidth="1"/>
    <col min="14342" max="14342" width="14.625" customWidth="1"/>
    <col min="14343" max="14343" width="14" customWidth="1"/>
    <col min="14592" max="14592" width="6.125" customWidth="1"/>
    <col min="14593" max="14593" width="9.5" bestFit="1" customWidth="1"/>
    <col min="14594" max="14594" width="11.625" customWidth="1"/>
    <col min="14595" max="14595" width="13.25" customWidth="1"/>
    <col min="14596" max="14596" width="7.625" customWidth="1"/>
    <col min="14597" max="14597" width="11.625" customWidth="1"/>
    <col min="14598" max="14598" width="14.625" customWidth="1"/>
    <col min="14599" max="14599" width="14" customWidth="1"/>
    <col min="14848" max="14848" width="6.125" customWidth="1"/>
    <col min="14849" max="14849" width="9.5" bestFit="1" customWidth="1"/>
    <col min="14850" max="14850" width="11.625" customWidth="1"/>
    <col min="14851" max="14851" width="13.25" customWidth="1"/>
    <col min="14852" max="14852" width="7.625" customWidth="1"/>
    <col min="14853" max="14853" width="11.625" customWidth="1"/>
    <col min="14854" max="14854" width="14.625" customWidth="1"/>
    <col min="14855" max="14855" width="14" customWidth="1"/>
    <col min="15104" max="15104" width="6.125" customWidth="1"/>
    <col min="15105" max="15105" width="9.5" bestFit="1" customWidth="1"/>
    <col min="15106" max="15106" width="11.625" customWidth="1"/>
    <col min="15107" max="15107" width="13.25" customWidth="1"/>
    <col min="15108" max="15108" width="7.625" customWidth="1"/>
    <col min="15109" max="15109" width="11.625" customWidth="1"/>
    <col min="15110" max="15110" width="14.625" customWidth="1"/>
    <col min="15111" max="15111" width="14" customWidth="1"/>
    <col min="15360" max="15360" width="6.125" customWidth="1"/>
    <col min="15361" max="15361" width="9.5" bestFit="1" customWidth="1"/>
    <col min="15362" max="15362" width="11.625" customWidth="1"/>
    <col min="15363" max="15363" width="13.25" customWidth="1"/>
    <col min="15364" max="15364" width="7.625" customWidth="1"/>
    <col min="15365" max="15365" width="11.625" customWidth="1"/>
    <col min="15366" max="15366" width="14.625" customWidth="1"/>
    <col min="15367" max="15367" width="14" customWidth="1"/>
    <col min="15616" max="15616" width="6.125" customWidth="1"/>
    <col min="15617" max="15617" width="9.5" bestFit="1" customWidth="1"/>
    <col min="15618" max="15618" width="11.625" customWidth="1"/>
    <col min="15619" max="15619" width="13.25" customWidth="1"/>
    <col min="15620" max="15620" width="7.625" customWidth="1"/>
    <col min="15621" max="15621" width="11.625" customWidth="1"/>
    <col min="15622" max="15622" width="14.625" customWidth="1"/>
    <col min="15623" max="15623" width="14" customWidth="1"/>
    <col min="15872" max="15872" width="6.125" customWidth="1"/>
    <col min="15873" max="15873" width="9.5" bestFit="1" customWidth="1"/>
    <col min="15874" max="15874" width="11.625" customWidth="1"/>
    <col min="15875" max="15875" width="13.25" customWidth="1"/>
    <col min="15876" max="15876" width="7.625" customWidth="1"/>
    <col min="15877" max="15877" width="11.625" customWidth="1"/>
    <col min="15878" max="15878" width="14.625" customWidth="1"/>
    <col min="15879" max="15879" width="14" customWidth="1"/>
    <col min="16128" max="16128" width="6.125" customWidth="1"/>
    <col min="16129" max="16129" width="9.5" bestFit="1" customWidth="1"/>
    <col min="16130" max="16130" width="11.625" customWidth="1"/>
    <col min="16131" max="16131" width="13.25" customWidth="1"/>
    <col min="16132" max="16132" width="7.625" customWidth="1"/>
    <col min="16133" max="16133" width="11.625" customWidth="1"/>
    <col min="16134" max="16134" width="14.625" customWidth="1"/>
    <col min="16135" max="16135" width="14" customWidth="1"/>
  </cols>
  <sheetData>
    <row r="1" spans="1:9" ht="42" customHeight="1">
      <c r="A1" s="57" t="s">
        <v>63</v>
      </c>
      <c r="B1" s="57"/>
      <c r="C1" s="57"/>
      <c r="D1" s="57"/>
      <c r="E1" s="57"/>
      <c r="F1" s="57"/>
      <c r="G1" s="57"/>
      <c r="H1" s="57"/>
      <c r="I1" s="57"/>
    </row>
    <row r="2" spans="1:9" ht="36" customHeight="1" thickBot="1">
      <c r="A2" s="20" t="s">
        <v>64</v>
      </c>
      <c r="B2" s="20" t="s">
        <v>65</v>
      </c>
      <c r="C2" s="20" t="s">
        <v>66</v>
      </c>
      <c r="D2" s="20" t="s">
        <v>67</v>
      </c>
      <c r="E2" s="20" t="s">
        <v>68</v>
      </c>
      <c r="F2" s="21" t="s">
        <v>69</v>
      </c>
      <c r="G2" s="21" t="s">
        <v>70</v>
      </c>
      <c r="H2" s="21" t="s">
        <v>324</v>
      </c>
      <c r="I2" s="35" t="s">
        <v>251</v>
      </c>
    </row>
    <row r="3" spans="1:9" ht="21" customHeight="1">
      <c r="A3" s="22">
        <v>1</v>
      </c>
      <c r="B3" s="22" t="s">
        <v>71</v>
      </c>
      <c r="C3" s="22" t="s">
        <v>72</v>
      </c>
      <c r="D3" s="23" t="s">
        <v>73</v>
      </c>
      <c r="E3" s="24" t="s">
        <v>74</v>
      </c>
      <c r="F3" s="25">
        <v>10</v>
      </c>
      <c r="G3" s="25">
        <v>180</v>
      </c>
      <c r="H3" s="26">
        <v>180</v>
      </c>
      <c r="I3" s="39" t="s">
        <v>323</v>
      </c>
    </row>
    <row r="4" spans="1:9" ht="21" customHeight="1">
      <c r="A4" s="58">
        <v>2</v>
      </c>
      <c r="B4" s="58" t="s">
        <v>71</v>
      </c>
      <c r="C4" s="67" t="s">
        <v>75</v>
      </c>
      <c r="D4" s="23" t="s">
        <v>76</v>
      </c>
      <c r="E4" s="24" t="s">
        <v>77</v>
      </c>
      <c r="F4" s="25">
        <v>2</v>
      </c>
      <c r="G4" s="25">
        <v>36</v>
      </c>
      <c r="H4" s="64">
        <f>G4+G5+G6</f>
        <v>324</v>
      </c>
      <c r="I4" s="39" t="s">
        <v>323</v>
      </c>
    </row>
    <row r="5" spans="1:9" ht="21" customHeight="1">
      <c r="A5" s="59"/>
      <c r="B5" s="59"/>
      <c r="C5" s="68"/>
      <c r="D5" s="23" t="s">
        <v>78</v>
      </c>
      <c r="E5" s="24" t="s">
        <v>79</v>
      </c>
      <c r="F5" s="25">
        <v>2</v>
      </c>
      <c r="G5" s="25">
        <v>36</v>
      </c>
      <c r="H5" s="64"/>
      <c r="I5" s="39" t="s">
        <v>322</v>
      </c>
    </row>
    <row r="6" spans="1:9" ht="21" customHeight="1">
      <c r="A6" s="60"/>
      <c r="B6" s="60"/>
      <c r="C6" s="69"/>
      <c r="D6" s="23" t="s">
        <v>80</v>
      </c>
      <c r="E6" s="24" t="s">
        <v>79</v>
      </c>
      <c r="F6" s="25">
        <v>14</v>
      </c>
      <c r="G6" s="25">
        <v>252</v>
      </c>
      <c r="H6" s="64"/>
      <c r="I6" s="39" t="s">
        <v>322</v>
      </c>
    </row>
    <row r="7" spans="1:9" ht="21" customHeight="1">
      <c r="A7" s="58">
        <v>3</v>
      </c>
      <c r="B7" s="58" t="s">
        <v>81</v>
      </c>
      <c r="C7" s="67" t="s">
        <v>82</v>
      </c>
      <c r="D7" s="23" t="s">
        <v>83</v>
      </c>
      <c r="E7" s="24" t="s">
        <v>79</v>
      </c>
      <c r="F7" s="25">
        <v>7</v>
      </c>
      <c r="G7" s="25">
        <v>126</v>
      </c>
      <c r="H7" s="64">
        <f>G7+G8</f>
        <v>144</v>
      </c>
      <c r="I7" s="39" t="s">
        <v>322</v>
      </c>
    </row>
    <row r="8" spans="1:9" ht="21" customHeight="1">
      <c r="A8" s="60"/>
      <c r="B8" s="60"/>
      <c r="C8" s="69"/>
      <c r="D8" s="23" t="s">
        <v>84</v>
      </c>
      <c r="E8" s="24" t="s">
        <v>79</v>
      </c>
      <c r="F8" s="25">
        <v>1</v>
      </c>
      <c r="G8" s="25">
        <v>18</v>
      </c>
      <c r="H8" s="64"/>
      <c r="I8" s="39" t="s">
        <v>322</v>
      </c>
    </row>
    <row r="9" spans="1:9" ht="21" customHeight="1">
      <c r="A9" s="58">
        <v>4</v>
      </c>
      <c r="B9" s="58" t="s">
        <v>81</v>
      </c>
      <c r="C9" s="67" t="s">
        <v>85</v>
      </c>
      <c r="D9" s="23" t="s">
        <v>73</v>
      </c>
      <c r="E9" s="24" t="s">
        <v>79</v>
      </c>
      <c r="F9" s="25">
        <v>5</v>
      </c>
      <c r="G9" s="25">
        <v>90</v>
      </c>
      <c r="H9" s="64">
        <f>G9+G10</f>
        <v>180</v>
      </c>
      <c r="I9" s="39" t="s">
        <v>322</v>
      </c>
    </row>
    <row r="10" spans="1:9" ht="21" customHeight="1">
      <c r="A10" s="60"/>
      <c r="B10" s="60"/>
      <c r="C10" s="69"/>
      <c r="D10" s="23" t="s">
        <v>86</v>
      </c>
      <c r="E10" s="24" t="s">
        <v>79</v>
      </c>
      <c r="F10" s="25">
        <v>5</v>
      </c>
      <c r="G10" s="25">
        <v>90</v>
      </c>
      <c r="H10" s="64"/>
      <c r="I10" s="39" t="s">
        <v>322</v>
      </c>
    </row>
    <row r="11" spans="1:9" ht="21" customHeight="1">
      <c r="A11" s="58">
        <v>5</v>
      </c>
      <c r="B11" s="58" t="s">
        <v>81</v>
      </c>
      <c r="C11" s="67" t="s">
        <v>87</v>
      </c>
      <c r="D11" s="23" t="s">
        <v>83</v>
      </c>
      <c r="E11" s="24" t="s">
        <v>79</v>
      </c>
      <c r="F11" s="25">
        <v>6</v>
      </c>
      <c r="G11" s="25">
        <v>108</v>
      </c>
      <c r="H11" s="64">
        <f>G11+G12</f>
        <v>126</v>
      </c>
      <c r="I11" s="39" t="s">
        <v>322</v>
      </c>
    </row>
    <row r="12" spans="1:9" ht="21" customHeight="1">
      <c r="A12" s="60"/>
      <c r="B12" s="60"/>
      <c r="C12" s="69"/>
      <c r="D12" s="23" t="s">
        <v>84</v>
      </c>
      <c r="E12" s="24" t="s">
        <v>79</v>
      </c>
      <c r="F12" s="25">
        <v>1</v>
      </c>
      <c r="G12" s="25">
        <v>18</v>
      </c>
      <c r="H12" s="64"/>
      <c r="I12" s="39" t="s">
        <v>322</v>
      </c>
    </row>
    <row r="13" spans="1:9" ht="21" customHeight="1">
      <c r="A13" s="58">
        <v>6</v>
      </c>
      <c r="B13" s="58" t="s">
        <v>81</v>
      </c>
      <c r="C13" s="67" t="s">
        <v>88</v>
      </c>
      <c r="D13" s="23" t="s">
        <v>83</v>
      </c>
      <c r="E13" s="24" t="s">
        <v>79</v>
      </c>
      <c r="F13" s="25">
        <v>6</v>
      </c>
      <c r="G13" s="25">
        <v>108</v>
      </c>
      <c r="H13" s="64">
        <f>G13+G14</f>
        <v>126</v>
      </c>
      <c r="I13" s="39" t="s">
        <v>322</v>
      </c>
    </row>
    <row r="14" spans="1:9" ht="21" customHeight="1">
      <c r="A14" s="60"/>
      <c r="B14" s="60"/>
      <c r="C14" s="69"/>
      <c r="D14" s="23" t="s">
        <v>84</v>
      </c>
      <c r="E14" s="24" t="s">
        <v>79</v>
      </c>
      <c r="F14" s="25">
        <v>1</v>
      </c>
      <c r="G14" s="25">
        <v>18</v>
      </c>
      <c r="H14" s="64"/>
      <c r="I14" s="39" t="s">
        <v>322</v>
      </c>
    </row>
    <row r="15" spans="1:9" ht="21" customHeight="1">
      <c r="A15" s="65">
        <v>7</v>
      </c>
      <c r="B15" s="58" t="s">
        <v>81</v>
      </c>
      <c r="C15" s="67" t="s">
        <v>89</v>
      </c>
      <c r="D15" s="23" t="s">
        <v>83</v>
      </c>
      <c r="E15" s="24" t="s">
        <v>79</v>
      </c>
      <c r="F15" s="25">
        <v>5</v>
      </c>
      <c r="G15" s="25">
        <f>18*F15</f>
        <v>90</v>
      </c>
      <c r="H15" s="64">
        <f>G15+G16</f>
        <v>162</v>
      </c>
      <c r="I15" s="39" t="s">
        <v>322</v>
      </c>
    </row>
    <row r="16" spans="1:9" ht="21" customHeight="1">
      <c r="A16" s="66"/>
      <c r="B16" s="60"/>
      <c r="C16" s="69"/>
      <c r="D16" s="23" t="s">
        <v>84</v>
      </c>
      <c r="E16" s="24" t="s">
        <v>74</v>
      </c>
      <c r="F16" s="25">
        <v>4</v>
      </c>
      <c r="G16" s="25">
        <v>72</v>
      </c>
      <c r="H16" s="64"/>
      <c r="I16" s="39" t="s">
        <v>322</v>
      </c>
    </row>
    <row r="17" spans="1:9" ht="21" customHeight="1">
      <c r="A17" s="65">
        <v>8</v>
      </c>
      <c r="B17" s="58" t="s">
        <v>71</v>
      </c>
      <c r="C17" s="67" t="s">
        <v>90</v>
      </c>
      <c r="D17" s="23" t="s">
        <v>83</v>
      </c>
      <c r="E17" s="24" t="s">
        <v>74</v>
      </c>
      <c r="F17" s="25">
        <v>1</v>
      </c>
      <c r="G17" s="25">
        <v>18</v>
      </c>
      <c r="H17" s="64">
        <f>G17+G18</f>
        <v>126</v>
      </c>
      <c r="I17" s="39" t="s">
        <v>322</v>
      </c>
    </row>
    <row r="18" spans="1:9" ht="21" customHeight="1">
      <c r="A18" s="66"/>
      <c r="B18" s="60"/>
      <c r="C18" s="69"/>
      <c r="D18" s="23" t="s">
        <v>84</v>
      </c>
      <c r="E18" s="24" t="s">
        <v>74</v>
      </c>
      <c r="F18" s="25">
        <v>6</v>
      </c>
      <c r="G18" s="25">
        <v>108</v>
      </c>
      <c r="H18" s="64"/>
      <c r="I18" s="39" t="s">
        <v>322</v>
      </c>
    </row>
    <row r="19" spans="1:9" ht="21" customHeight="1">
      <c r="A19" s="65">
        <v>9</v>
      </c>
      <c r="B19" s="58" t="s">
        <v>71</v>
      </c>
      <c r="C19" s="67" t="s">
        <v>91</v>
      </c>
      <c r="D19" s="23" t="s">
        <v>83</v>
      </c>
      <c r="E19" s="24" t="s">
        <v>74</v>
      </c>
      <c r="F19" s="25">
        <v>1</v>
      </c>
      <c r="G19" s="25">
        <v>18</v>
      </c>
      <c r="H19" s="64">
        <f>G19+G20</f>
        <v>126</v>
      </c>
      <c r="I19" s="39" t="s">
        <v>322</v>
      </c>
    </row>
    <row r="20" spans="1:9" ht="21" customHeight="1">
      <c r="A20" s="66"/>
      <c r="B20" s="60"/>
      <c r="C20" s="69"/>
      <c r="D20" s="23" t="s">
        <v>84</v>
      </c>
      <c r="E20" s="24" t="s">
        <v>74</v>
      </c>
      <c r="F20" s="25">
        <v>6</v>
      </c>
      <c r="G20" s="25">
        <v>108</v>
      </c>
      <c r="H20" s="64"/>
      <c r="I20" s="39" t="s">
        <v>322</v>
      </c>
    </row>
    <row r="21" spans="1:9" ht="21" customHeight="1">
      <c r="A21" s="65">
        <v>10</v>
      </c>
      <c r="B21" s="58" t="s">
        <v>71</v>
      </c>
      <c r="C21" s="67" t="s">
        <v>92</v>
      </c>
      <c r="D21" s="23" t="s">
        <v>83</v>
      </c>
      <c r="E21" s="24" t="s">
        <v>74</v>
      </c>
      <c r="F21" s="25">
        <v>6</v>
      </c>
      <c r="G21" s="25">
        <v>108</v>
      </c>
      <c r="H21" s="64">
        <f>G21+G22</f>
        <v>126</v>
      </c>
      <c r="I21" s="39" t="s">
        <v>322</v>
      </c>
    </row>
    <row r="22" spans="1:9" ht="21" customHeight="1">
      <c r="A22" s="66"/>
      <c r="B22" s="60"/>
      <c r="C22" s="69"/>
      <c r="D22" s="23" t="s">
        <v>84</v>
      </c>
      <c r="E22" s="24" t="s">
        <v>74</v>
      </c>
      <c r="F22" s="25">
        <v>1</v>
      </c>
      <c r="G22" s="25">
        <v>18</v>
      </c>
      <c r="H22" s="64"/>
      <c r="I22" s="39" t="s">
        <v>322</v>
      </c>
    </row>
    <row r="23" spans="1:9" ht="21" customHeight="1">
      <c r="A23" s="65">
        <v>11</v>
      </c>
      <c r="B23" s="58" t="s">
        <v>71</v>
      </c>
      <c r="C23" s="67" t="s">
        <v>93</v>
      </c>
      <c r="D23" s="23" t="s">
        <v>73</v>
      </c>
      <c r="E23" s="24" t="s">
        <v>74</v>
      </c>
      <c r="F23" s="25">
        <v>7</v>
      </c>
      <c r="G23" s="25">
        <v>126</v>
      </c>
      <c r="H23" s="64">
        <f>G23+G24</f>
        <v>180</v>
      </c>
      <c r="I23" s="39" t="s">
        <v>322</v>
      </c>
    </row>
    <row r="24" spans="1:9" ht="21" customHeight="1">
      <c r="A24" s="66"/>
      <c r="B24" s="60"/>
      <c r="C24" s="69"/>
      <c r="D24" s="23" t="s">
        <v>86</v>
      </c>
      <c r="E24" s="24" t="s">
        <v>74</v>
      </c>
      <c r="F24" s="25">
        <v>3</v>
      </c>
      <c r="G24" s="25">
        <v>54</v>
      </c>
      <c r="H24" s="64"/>
      <c r="I24" s="39" t="s">
        <v>322</v>
      </c>
    </row>
    <row r="25" spans="1:9" ht="21" customHeight="1">
      <c r="A25" s="65">
        <v>12</v>
      </c>
      <c r="B25" s="58" t="s">
        <v>71</v>
      </c>
      <c r="C25" s="67" t="s">
        <v>94</v>
      </c>
      <c r="D25" s="23" t="s">
        <v>83</v>
      </c>
      <c r="E25" s="24" t="s">
        <v>74</v>
      </c>
      <c r="F25" s="25">
        <v>2</v>
      </c>
      <c r="G25" s="25">
        <v>36</v>
      </c>
      <c r="H25" s="64">
        <f>G25+G26</f>
        <v>126</v>
      </c>
      <c r="I25" s="39" t="s">
        <v>322</v>
      </c>
    </row>
    <row r="26" spans="1:9" ht="21" customHeight="1">
      <c r="A26" s="66"/>
      <c r="B26" s="60"/>
      <c r="C26" s="69"/>
      <c r="D26" s="23" t="s">
        <v>84</v>
      </c>
      <c r="E26" s="24" t="s">
        <v>74</v>
      </c>
      <c r="F26" s="25">
        <v>5</v>
      </c>
      <c r="G26" s="25">
        <v>90</v>
      </c>
      <c r="H26" s="64"/>
      <c r="I26" s="39" t="s">
        <v>322</v>
      </c>
    </row>
    <row r="27" spans="1:9" ht="21.95" customHeight="1">
      <c r="A27" s="58">
        <v>13</v>
      </c>
      <c r="B27" s="58" t="s">
        <v>71</v>
      </c>
      <c r="C27" s="67" t="s">
        <v>95</v>
      </c>
      <c r="D27" s="23" t="s">
        <v>76</v>
      </c>
      <c r="E27" s="24" t="s">
        <v>74</v>
      </c>
      <c r="F27" s="25">
        <v>1</v>
      </c>
      <c r="G27" s="25">
        <v>18</v>
      </c>
      <c r="H27" s="64">
        <f>G27+G28+G29</f>
        <v>144</v>
      </c>
      <c r="I27" s="39" t="s">
        <v>322</v>
      </c>
    </row>
    <row r="28" spans="1:9" ht="21.95" customHeight="1">
      <c r="A28" s="59"/>
      <c r="B28" s="59"/>
      <c r="C28" s="68"/>
      <c r="D28" s="23" t="s">
        <v>78</v>
      </c>
      <c r="E28" s="24" t="s">
        <v>74</v>
      </c>
      <c r="F28" s="25">
        <v>5</v>
      </c>
      <c r="G28" s="25">
        <v>90</v>
      </c>
      <c r="H28" s="64"/>
      <c r="I28" s="39" t="s">
        <v>322</v>
      </c>
    </row>
    <row r="29" spans="1:9" ht="21.95" customHeight="1">
      <c r="A29" s="60"/>
      <c r="B29" s="60"/>
      <c r="C29" s="69"/>
      <c r="D29" s="23" t="s">
        <v>80</v>
      </c>
      <c r="E29" s="24" t="s">
        <v>74</v>
      </c>
      <c r="F29" s="25">
        <v>2</v>
      </c>
      <c r="G29" s="25">
        <v>36</v>
      </c>
      <c r="H29" s="64"/>
      <c r="I29" s="39" t="s">
        <v>322</v>
      </c>
    </row>
    <row r="30" spans="1:9" ht="21.95" customHeight="1">
      <c r="A30" s="58">
        <v>14</v>
      </c>
      <c r="B30" s="58" t="s">
        <v>71</v>
      </c>
      <c r="C30" s="67" t="s">
        <v>96</v>
      </c>
      <c r="D30" s="23" t="s">
        <v>76</v>
      </c>
      <c r="E30" s="24" t="s">
        <v>74</v>
      </c>
      <c r="F30" s="25">
        <v>2</v>
      </c>
      <c r="G30" s="25">
        <v>36</v>
      </c>
      <c r="H30" s="64">
        <f>G30+G31+G32</f>
        <v>216</v>
      </c>
      <c r="I30" s="39" t="s">
        <v>322</v>
      </c>
    </row>
    <row r="31" spans="1:9" ht="21.95" customHeight="1">
      <c r="A31" s="59"/>
      <c r="B31" s="59"/>
      <c r="C31" s="68"/>
      <c r="D31" s="23" t="s">
        <v>78</v>
      </c>
      <c r="E31" s="24" t="s">
        <v>74</v>
      </c>
      <c r="F31" s="25">
        <v>7</v>
      </c>
      <c r="G31" s="25">
        <v>126</v>
      </c>
      <c r="H31" s="64"/>
      <c r="I31" s="39" t="s">
        <v>322</v>
      </c>
    </row>
    <row r="32" spans="1:9" ht="21.95" customHeight="1">
      <c r="A32" s="60"/>
      <c r="B32" s="60"/>
      <c r="C32" s="69"/>
      <c r="D32" s="23" t="s">
        <v>80</v>
      </c>
      <c r="E32" s="24" t="s">
        <v>74</v>
      </c>
      <c r="F32" s="25">
        <v>3</v>
      </c>
      <c r="G32" s="25">
        <v>54</v>
      </c>
      <c r="H32" s="64"/>
      <c r="I32" s="39" t="s">
        <v>322</v>
      </c>
    </row>
    <row r="33" spans="1:9" ht="20.100000000000001" customHeight="1">
      <c r="A33" s="58">
        <v>15</v>
      </c>
      <c r="B33" s="58" t="s">
        <v>71</v>
      </c>
      <c r="C33" s="67" t="s">
        <v>97</v>
      </c>
      <c r="D33" s="23" t="s">
        <v>76</v>
      </c>
      <c r="E33" s="24" t="s">
        <v>74</v>
      </c>
      <c r="F33" s="25">
        <v>4</v>
      </c>
      <c r="G33" s="25">
        <v>72</v>
      </c>
      <c r="H33" s="64">
        <f>G33+G34+G35</f>
        <v>216</v>
      </c>
      <c r="I33" s="39" t="s">
        <v>322</v>
      </c>
    </row>
    <row r="34" spans="1:9" ht="20.100000000000001" customHeight="1">
      <c r="A34" s="59"/>
      <c r="B34" s="59"/>
      <c r="C34" s="68"/>
      <c r="D34" s="23" t="s">
        <v>78</v>
      </c>
      <c r="E34" s="24" t="s">
        <v>74</v>
      </c>
      <c r="F34" s="25">
        <v>7</v>
      </c>
      <c r="G34" s="25">
        <v>126</v>
      </c>
      <c r="H34" s="64"/>
      <c r="I34" s="39" t="s">
        <v>322</v>
      </c>
    </row>
    <row r="35" spans="1:9" ht="20.100000000000001" customHeight="1">
      <c r="A35" s="60"/>
      <c r="B35" s="60"/>
      <c r="C35" s="69"/>
      <c r="D35" s="23" t="s">
        <v>80</v>
      </c>
      <c r="E35" s="24" t="s">
        <v>74</v>
      </c>
      <c r="F35" s="25">
        <v>1</v>
      </c>
      <c r="G35" s="25">
        <v>18</v>
      </c>
      <c r="H35" s="64"/>
      <c r="I35" s="39" t="s">
        <v>322</v>
      </c>
    </row>
    <row r="36" spans="1:9" ht="21" customHeight="1">
      <c r="A36" s="22">
        <v>16</v>
      </c>
      <c r="B36" s="22" t="s">
        <v>71</v>
      </c>
      <c r="C36" s="22" t="s">
        <v>98</v>
      </c>
      <c r="D36" s="23" t="s">
        <v>80</v>
      </c>
      <c r="E36" s="24" t="s">
        <v>74</v>
      </c>
      <c r="F36" s="25">
        <v>17</v>
      </c>
      <c r="G36" s="25">
        <v>306</v>
      </c>
      <c r="H36" s="26">
        <f>G36</f>
        <v>306</v>
      </c>
      <c r="I36" s="39" t="s">
        <v>322</v>
      </c>
    </row>
    <row r="37" spans="1:9" ht="21" customHeight="1">
      <c r="A37" s="65">
        <v>17</v>
      </c>
      <c r="B37" s="58" t="s">
        <v>99</v>
      </c>
      <c r="C37" s="58" t="s">
        <v>100</v>
      </c>
      <c r="D37" s="23" t="s">
        <v>73</v>
      </c>
      <c r="E37" s="24" t="s">
        <v>101</v>
      </c>
      <c r="F37" s="25">
        <v>6</v>
      </c>
      <c r="G37" s="25">
        <v>108</v>
      </c>
      <c r="H37" s="64">
        <f>G37+G38</f>
        <v>180</v>
      </c>
      <c r="I37" s="39" t="s">
        <v>322</v>
      </c>
    </row>
    <row r="38" spans="1:9" ht="21" customHeight="1">
      <c r="A38" s="66"/>
      <c r="B38" s="60"/>
      <c r="C38" s="60"/>
      <c r="D38" s="23" t="s">
        <v>86</v>
      </c>
      <c r="E38" s="24" t="s">
        <v>101</v>
      </c>
      <c r="F38" s="25">
        <v>4</v>
      </c>
      <c r="G38" s="25">
        <v>72</v>
      </c>
      <c r="H38" s="64"/>
      <c r="I38" s="39" t="s">
        <v>322</v>
      </c>
    </row>
    <row r="39" spans="1:9" ht="21" customHeight="1">
      <c r="A39" s="65">
        <v>18</v>
      </c>
      <c r="B39" s="58" t="s">
        <v>99</v>
      </c>
      <c r="C39" s="58" t="s">
        <v>102</v>
      </c>
      <c r="D39" s="23" t="s">
        <v>73</v>
      </c>
      <c r="E39" s="24" t="s">
        <v>101</v>
      </c>
      <c r="F39" s="25">
        <v>3</v>
      </c>
      <c r="G39" s="25">
        <v>54</v>
      </c>
      <c r="H39" s="64">
        <f>G39+G40</f>
        <v>180</v>
      </c>
      <c r="I39" s="39" t="s">
        <v>322</v>
      </c>
    </row>
    <row r="40" spans="1:9" ht="21" customHeight="1">
      <c r="A40" s="66"/>
      <c r="B40" s="60"/>
      <c r="C40" s="60"/>
      <c r="D40" s="23" t="s">
        <v>86</v>
      </c>
      <c r="E40" s="24" t="s">
        <v>101</v>
      </c>
      <c r="F40" s="25">
        <v>7</v>
      </c>
      <c r="G40" s="25">
        <v>126</v>
      </c>
      <c r="H40" s="64"/>
      <c r="I40" s="39" t="s">
        <v>322</v>
      </c>
    </row>
    <row r="41" spans="1:9" ht="21" customHeight="1">
      <c r="A41" s="65">
        <v>19</v>
      </c>
      <c r="B41" s="58" t="s">
        <v>99</v>
      </c>
      <c r="C41" s="58" t="s">
        <v>103</v>
      </c>
      <c r="D41" s="23" t="s">
        <v>83</v>
      </c>
      <c r="E41" s="24" t="s">
        <v>101</v>
      </c>
      <c r="F41" s="25">
        <v>3</v>
      </c>
      <c r="G41" s="25">
        <v>54</v>
      </c>
      <c r="H41" s="64">
        <f>G41+G42</f>
        <v>126</v>
      </c>
      <c r="I41" s="39" t="s">
        <v>322</v>
      </c>
    </row>
    <row r="42" spans="1:9" ht="21" customHeight="1">
      <c r="A42" s="66"/>
      <c r="B42" s="60"/>
      <c r="C42" s="60"/>
      <c r="D42" s="23" t="s">
        <v>84</v>
      </c>
      <c r="E42" s="24" t="s">
        <v>101</v>
      </c>
      <c r="F42" s="25">
        <v>4</v>
      </c>
      <c r="G42" s="25">
        <v>72</v>
      </c>
      <c r="H42" s="64"/>
      <c r="I42" s="39" t="s">
        <v>322</v>
      </c>
    </row>
    <row r="43" spans="1:9" ht="21" customHeight="1">
      <c r="A43" s="58">
        <v>20</v>
      </c>
      <c r="B43" s="58" t="s">
        <v>99</v>
      </c>
      <c r="C43" s="58" t="s">
        <v>104</v>
      </c>
      <c r="D43" s="27" t="s">
        <v>76</v>
      </c>
      <c r="E43" s="24" t="s">
        <v>101</v>
      </c>
      <c r="F43" s="25">
        <v>2</v>
      </c>
      <c r="G43" s="25">
        <v>36</v>
      </c>
      <c r="H43" s="64">
        <f>G43+G44+G45</f>
        <v>306</v>
      </c>
      <c r="I43" s="39" t="s">
        <v>322</v>
      </c>
    </row>
    <row r="44" spans="1:9" ht="21" customHeight="1">
      <c r="A44" s="59"/>
      <c r="B44" s="59"/>
      <c r="C44" s="59"/>
      <c r="D44" s="27" t="s">
        <v>78</v>
      </c>
      <c r="E44" s="24" t="s">
        <v>101</v>
      </c>
      <c r="F44" s="25">
        <v>8</v>
      </c>
      <c r="G44" s="25">
        <v>144</v>
      </c>
      <c r="H44" s="64"/>
      <c r="I44" s="39" t="s">
        <v>322</v>
      </c>
    </row>
    <row r="45" spans="1:9" ht="21" customHeight="1">
      <c r="A45" s="60"/>
      <c r="B45" s="60"/>
      <c r="C45" s="60"/>
      <c r="D45" s="27" t="s">
        <v>80</v>
      </c>
      <c r="E45" s="24" t="s">
        <v>101</v>
      </c>
      <c r="F45" s="25">
        <v>7</v>
      </c>
      <c r="G45" s="25">
        <v>126</v>
      </c>
      <c r="H45" s="64"/>
      <c r="I45" s="39" t="s">
        <v>322</v>
      </c>
    </row>
    <row r="46" spans="1:9" ht="21" customHeight="1">
      <c r="A46" s="65">
        <v>21</v>
      </c>
      <c r="B46" s="58" t="s">
        <v>99</v>
      </c>
      <c r="C46" s="58" t="s">
        <v>105</v>
      </c>
      <c r="D46" s="27" t="s">
        <v>73</v>
      </c>
      <c r="E46" s="24" t="s">
        <v>101</v>
      </c>
      <c r="F46" s="25">
        <v>2</v>
      </c>
      <c r="G46" s="25">
        <v>36</v>
      </c>
      <c r="H46" s="64">
        <f>G46+G47</f>
        <v>180</v>
      </c>
      <c r="I46" s="39" t="s">
        <v>322</v>
      </c>
    </row>
    <row r="47" spans="1:9" ht="21" customHeight="1">
      <c r="A47" s="66"/>
      <c r="B47" s="60"/>
      <c r="C47" s="60"/>
      <c r="D47" s="27" t="s">
        <v>86</v>
      </c>
      <c r="E47" s="24" t="s">
        <v>101</v>
      </c>
      <c r="F47" s="25">
        <v>8</v>
      </c>
      <c r="G47" s="25">
        <v>144</v>
      </c>
      <c r="H47" s="64"/>
      <c r="I47" s="39" t="s">
        <v>322</v>
      </c>
    </row>
    <row r="48" spans="1:9" ht="21" customHeight="1">
      <c r="A48" s="65">
        <v>22</v>
      </c>
      <c r="B48" s="58" t="s">
        <v>99</v>
      </c>
      <c r="C48" s="58" t="s">
        <v>106</v>
      </c>
      <c r="D48" s="27" t="s">
        <v>83</v>
      </c>
      <c r="E48" s="24" t="s">
        <v>101</v>
      </c>
      <c r="F48" s="25">
        <v>7</v>
      </c>
      <c r="G48" s="25">
        <v>126</v>
      </c>
      <c r="H48" s="64">
        <f>G48+G49</f>
        <v>162</v>
      </c>
      <c r="I48" s="39" t="s">
        <v>322</v>
      </c>
    </row>
    <row r="49" spans="1:9" ht="21" customHeight="1">
      <c r="A49" s="66"/>
      <c r="B49" s="60"/>
      <c r="C49" s="60"/>
      <c r="D49" s="27" t="s">
        <v>84</v>
      </c>
      <c r="E49" s="24" t="s">
        <v>101</v>
      </c>
      <c r="F49" s="25">
        <v>2</v>
      </c>
      <c r="G49" s="25">
        <v>36</v>
      </c>
      <c r="H49" s="64"/>
      <c r="I49" s="39" t="s">
        <v>322</v>
      </c>
    </row>
    <row r="50" spans="1:9" ht="21" customHeight="1">
      <c r="A50" s="65">
        <v>23</v>
      </c>
      <c r="B50" s="58" t="s">
        <v>99</v>
      </c>
      <c r="C50" s="58" t="s">
        <v>107</v>
      </c>
      <c r="D50" s="27" t="s">
        <v>83</v>
      </c>
      <c r="E50" s="24" t="s">
        <v>101</v>
      </c>
      <c r="F50" s="25">
        <v>5</v>
      </c>
      <c r="G50" s="25">
        <v>90</v>
      </c>
      <c r="H50" s="64">
        <f>G50+G51</f>
        <v>126</v>
      </c>
      <c r="I50" s="39" t="s">
        <v>322</v>
      </c>
    </row>
    <row r="51" spans="1:9" ht="21" customHeight="1">
      <c r="A51" s="66"/>
      <c r="B51" s="60"/>
      <c r="C51" s="60"/>
      <c r="D51" s="27" t="s">
        <v>84</v>
      </c>
      <c r="E51" s="24" t="s">
        <v>101</v>
      </c>
      <c r="F51" s="25">
        <v>2</v>
      </c>
      <c r="G51" s="25">
        <v>36</v>
      </c>
      <c r="H51" s="64"/>
      <c r="I51" s="39" t="s">
        <v>322</v>
      </c>
    </row>
    <row r="52" spans="1:9" ht="21" customHeight="1">
      <c r="A52" s="65">
        <v>24</v>
      </c>
      <c r="B52" s="58" t="s">
        <v>99</v>
      </c>
      <c r="C52" s="58" t="s">
        <v>108</v>
      </c>
      <c r="D52" s="27" t="s">
        <v>73</v>
      </c>
      <c r="E52" s="24" t="s">
        <v>101</v>
      </c>
      <c r="F52" s="25">
        <v>5</v>
      </c>
      <c r="G52" s="25">
        <v>90</v>
      </c>
      <c r="H52" s="64">
        <f>G52+G53</f>
        <v>180</v>
      </c>
      <c r="I52" s="39" t="s">
        <v>322</v>
      </c>
    </row>
    <row r="53" spans="1:9" ht="21" customHeight="1">
      <c r="A53" s="66"/>
      <c r="B53" s="60"/>
      <c r="C53" s="60"/>
      <c r="D53" s="27" t="s">
        <v>86</v>
      </c>
      <c r="E53" s="24" t="s">
        <v>101</v>
      </c>
      <c r="F53" s="25">
        <v>5</v>
      </c>
      <c r="G53" s="25">
        <v>90</v>
      </c>
      <c r="H53" s="64"/>
      <c r="I53" s="39" t="s">
        <v>322</v>
      </c>
    </row>
    <row r="54" spans="1:9" ht="21" customHeight="1">
      <c r="A54" s="65">
        <v>25</v>
      </c>
      <c r="B54" s="58" t="s">
        <v>99</v>
      </c>
      <c r="C54" s="58" t="s">
        <v>109</v>
      </c>
      <c r="D54" s="27" t="s">
        <v>76</v>
      </c>
      <c r="E54" s="24" t="s">
        <v>101</v>
      </c>
      <c r="F54" s="25">
        <v>12</v>
      </c>
      <c r="G54" s="25">
        <v>216</v>
      </c>
      <c r="H54" s="64">
        <f>G54+G55</f>
        <v>234</v>
      </c>
      <c r="I54" s="39" t="s">
        <v>322</v>
      </c>
    </row>
    <row r="55" spans="1:9" ht="21" customHeight="1">
      <c r="A55" s="66"/>
      <c r="B55" s="60"/>
      <c r="C55" s="60"/>
      <c r="D55" s="27" t="s">
        <v>78</v>
      </c>
      <c r="E55" s="24" t="s">
        <v>101</v>
      </c>
      <c r="F55" s="25">
        <v>1</v>
      </c>
      <c r="G55" s="25">
        <v>18</v>
      </c>
      <c r="H55" s="64"/>
      <c r="I55" s="39" t="s">
        <v>322</v>
      </c>
    </row>
    <row r="56" spans="1:9" ht="21" customHeight="1">
      <c r="A56" s="58">
        <v>26</v>
      </c>
      <c r="B56" s="58" t="s">
        <v>99</v>
      </c>
      <c r="C56" s="61" t="s">
        <v>110</v>
      </c>
      <c r="D56" s="28" t="s">
        <v>76</v>
      </c>
      <c r="E56" s="24" t="s">
        <v>101</v>
      </c>
      <c r="F56" s="29">
        <v>8</v>
      </c>
      <c r="G56" s="29">
        <v>144</v>
      </c>
      <c r="H56" s="64">
        <f>G56+G57+G58</f>
        <v>288</v>
      </c>
      <c r="I56" s="39" t="s">
        <v>322</v>
      </c>
    </row>
    <row r="57" spans="1:9" ht="21" customHeight="1">
      <c r="A57" s="59"/>
      <c r="B57" s="59"/>
      <c r="C57" s="62"/>
      <c r="D57" s="28" t="s">
        <v>78</v>
      </c>
      <c r="E57" s="24" t="s">
        <v>101</v>
      </c>
      <c r="F57" s="29">
        <v>1</v>
      </c>
      <c r="G57" s="29">
        <v>18</v>
      </c>
      <c r="H57" s="64"/>
      <c r="I57" s="39" t="s">
        <v>322</v>
      </c>
    </row>
    <row r="58" spans="1:9" ht="21" customHeight="1">
      <c r="A58" s="60"/>
      <c r="B58" s="60"/>
      <c r="C58" s="63"/>
      <c r="D58" s="28" t="s">
        <v>80</v>
      </c>
      <c r="E58" s="24" t="s">
        <v>101</v>
      </c>
      <c r="F58" s="29">
        <v>7</v>
      </c>
      <c r="G58" s="29">
        <v>126</v>
      </c>
      <c r="H58" s="64"/>
      <c r="I58" s="39" t="s">
        <v>322</v>
      </c>
    </row>
    <row r="59" spans="1:9" ht="21" customHeight="1">
      <c r="A59" s="58">
        <v>27</v>
      </c>
      <c r="B59" s="58" t="s">
        <v>99</v>
      </c>
      <c r="C59" s="61" t="s">
        <v>111</v>
      </c>
      <c r="D59" s="28" t="s">
        <v>76</v>
      </c>
      <c r="E59" s="24" t="s">
        <v>101</v>
      </c>
      <c r="F59" s="29">
        <v>1</v>
      </c>
      <c r="G59" s="29">
        <v>18</v>
      </c>
      <c r="H59" s="64">
        <f>G59+G60+G61</f>
        <v>108</v>
      </c>
      <c r="I59" s="39" t="s">
        <v>322</v>
      </c>
    </row>
    <row r="60" spans="1:9" ht="21" customHeight="1">
      <c r="A60" s="59"/>
      <c r="B60" s="59"/>
      <c r="C60" s="62"/>
      <c r="D60" s="28" t="s">
        <v>78</v>
      </c>
      <c r="E60" s="24" t="s">
        <v>101</v>
      </c>
      <c r="F60" s="29">
        <v>2</v>
      </c>
      <c r="G60" s="29">
        <v>36</v>
      </c>
      <c r="H60" s="64"/>
      <c r="I60" s="39" t="s">
        <v>322</v>
      </c>
    </row>
    <row r="61" spans="1:9" ht="21" customHeight="1">
      <c r="A61" s="60"/>
      <c r="B61" s="60"/>
      <c r="C61" s="63"/>
      <c r="D61" s="28" t="s">
        <v>80</v>
      </c>
      <c r="E61" s="24" t="s">
        <v>101</v>
      </c>
      <c r="F61" s="29">
        <v>3</v>
      </c>
      <c r="G61" s="29">
        <v>54</v>
      </c>
      <c r="H61" s="64"/>
      <c r="I61" s="39" t="s">
        <v>322</v>
      </c>
    </row>
    <row r="62" spans="1:9" ht="21" customHeight="1">
      <c r="A62" s="58">
        <v>28</v>
      </c>
      <c r="B62" s="58" t="s">
        <v>99</v>
      </c>
      <c r="C62" s="61" t="s">
        <v>112</v>
      </c>
      <c r="D62" s="28" t="s">
        <v>76</v>
      </c>
      <c r="E62" s="24" t="s">
        <v>101</v>
      </c>
      <c r="F62" s="29">
        <v>9</v>
      </c>
      <c r="G62" s="29">
        <v>162</v>
      </c>
      <c r="H62" s="64">
        <f>G62+G63+G64</f>
        <v>270</v>
      </c>
      <c r="I62" s="39" t="s">
        <v>322</v>
      </c>
    </row>
    <row r="63" spans="1:9" ht="21" customHeight="1">
      <c r="A63" s="59"/>
      <c r="B63" s="59"/>
      <c r="C63" s="62"/>
      <c r="D63" s="28" t="s">
        <v>78</v>
      </c>
      <c r="E63" s="24" t="s">
        <v>101</v>
      </c>
      <c r="F63" s="29">
        <v>1</v>
      </c>
      <c r="G63" s="29">
        <v>18</v>
      </c>
      <c r="H63" s="64"/>
      <c r="I63" s="39" t="s">
        <v>322</v>
      </c>
    </row>
    <row r="64" spans="1:9" ht="18" customHeight="1">
      <c r="A64" s="60"/>
      <c r="B64" s="60"/>
      <c r="C64" s="63"/>
      <c r="D64" s="28" t="s">
        <v>80</v>
      </c>
      <c r="E64" s="24" t="s">
        <v>101</v>
      </c>
      <c r="F64" s="29">
        <v>5</v>
      </c>
      <c r="G64" s="29">
        <v>90</v>
      </c>
      <c r="H64" s="64"/>
      <c r="I64" s="39" t="s">
        <v>322</v>
      </c>
    </row>
    <row r="65" spans="1:9" ht="21.95" customHeight="1">
      <c r="A65" s="65">
        <v>29</v>
      </c>
      <c r="B65" s="58" t="s">
        <v>99</v>
      </c>
      <c r="C65" s="61" t="s">
        <v>113</v>
      </c>
      <c r="D65" s="28" t="s">
        <v>83</v>
      </c>
      <c r="E65" s="24" t="s">
        <v>101</v>
      </c>
      <c r="F65" s="29">
        <v>5</v>
      </c>
      <c r="G65" s="29">
        <v>90</v>
      </c>
      <c r="H65" s="64">
        <f>G65+G66</f>
        <v>126</v>
      </c>
      <c r="I65" s="39" t="s">
        <v>322</v>
      </c>
    </row>
    <row r="66" spans="1:9" ht="21.95" customHeight="1">
      <c r="A66" s="66"/>
      <c r="B66" s="60"/>
      <c r="C66" s="63"/>
      <c r="D66" s="28" t="s">
        <v>84</v>
      </c>
      <c r="E66" s="24" t="s">
        <v>101</v>
      </c>
      <c r="F66" s="29">
        <v>2</v>
      </c>
      <c r="G66" s="29">
        <v>36</v>
      </c>
      <c r="H66" s="64"/>
      <c r="I66" s="39" t="s">
        <v>322</v>
      </c>
    </row>
    <row r="67" spans="1:9" ht="21" customHeight="1">
      <c r="A67" s="65">
        <v>30</v>
      </c>
      <c r="B67" s="58" t="s">
        <v>99</v>
      </c>
      <c r="C67" s="61" t="s">
        <v>114</v>
      </c>
      <c r="D67" s="28" t="s">
        <v>73</v>
      </c>
      <c r="E67" s="24" t="s">
        <v>101</v>
      </c>
      <c r="F67" s="29">
        <v>2</v>
      </c>
      <c r="G67" s="29">
        <v>36</v>
      </c>
      <c r="H67" s="64">
        <f>G67+G68</f>
        <v>72</v>
      </c>
      <c r="I67" s="39" t="s">
        <v>322</v>
      </c>
    </row>
    <row r="68" spans="1:9" ht="21" customHeight="1">
      <c r="A68" s="66"/>
      <c r="B68" s="60"/>
      <c r="C68" s="63"/>
      <c r="D68" s="28" t="s">
        <v>86</v>
      </c>
      <c r="E68" s="24" t="s">
        <v>101</v>
      </c>
      <c r="F68" s="29">
        <v>2</v>
      </c>
      <c r="G68" s="29">
        <v>36</v>
      </c>
      <c r="H68" s="64"/>
      <c r="I68" s="39" t="s">
        <v>322</v>
      </c>
    </row>
    <row r="69" spans="1:9" ht="21" customHeight="1">
      <c r="A69" s="58">
        <v>31</v>
      </c>
      <c r="B69" s="58" t="s">
        <v>99</v>
      </c>
      <c r="C69" s="61" t="s">
        <v>115</v>
      </c>
      <c r="D69" s="28" t="s">
        <v>76</v>
      </c>
      <c r="E69" s="24" t="s">
        <v>101</v>
      </c>
      <c r="F69" s="29">
        <v>4</v>
      </c>
      <c r="G69" s="29">
        <v>72</v>
      </c>
      <c r="H69" s="64">
        <f>G69+G70+G71</f>
        <v>306</v>
      </c>
      <c r="I69" s="39" t="s">
        <v>322</v>
      </c>
    </row>
    <row r="70" spans="1:9" ht="21" customHeight="1">
      <c r="A70" s="59"/>
      <c r="B70" s="59"/>
      <c r="C70" s="62"/>
      <c r="D70" s="28" t="s">
        <v>78</v>
      </c>
      <c r="E70" s="24" t="s">
        <v>101</v>
      </c>
      <c r="F70" s="29">
        <v>6</v>
      </c>
      <c r="G70" s="29">
        <v>108</v>
      </c>
      <c r="H70" s="64"/>
      <c r="I70" s="39" t="s">
        <v>322</v>
      </c>
    </row>
    <row r="71" spans="1:9" ht="21" customHeight="1">
      <c r="A71" s="60"/>
      <c r="B71" s="60"/>
      <c r="C71" s="63"/>
      <c r="D71" s="28" t="s">
        <v>80</v>
      </c>
      <c r="E71" s="24" t="s">
        <v>101</v>
      </c>
      <c r="F71" s="29">
        <v>7</v>
      </c>
      <c r="G71" s="29">
        <v>126</v>
      </c>
      <c r="H71" s="64"/>
      <c r="I71" s="39" t="s">
        <v>322</v>
      </c>
    </row>
    <row r="72" spans="1:9">
      <c r="F72" s="31">
        <f>SUM(F3:F71)</f>
        <v>314</v>
      </c>
      <c r="G72" s="31">
        <f>SUM(G3:G71)</f>
        <v>5652</v>
      </c>
    </row>
  </sheetData>
  <mergeCells count="117">
    <mergeCell ref="A4:A6"/>
    <mergeCell ref="B4:B6"/>
    <mergeCell ref="C4:C6"/>
    <mergeCell ref="H4:H6"/>
    <mergeCell ref="A7:A8"/>
    <mergeCell ref="B7:B8"/>
    <mergeCell ref="C7:C8"/>
    <mergeCell ref="H7:H8"/>
    <mergeCell ref="A1:I1"/>
    <mergeCell ref="A13:A14"/>
    <mergeCell ref="B13:B14"/>
    <mergeCell ref="C13:C14"/>
    <mergeCell ref="H13:H14"/>
    <mergeCell ref="A15:A16"/>
    <mergeCell ref="B15:B16"/>
    <mergeCell ref="C15:C16"/>
    <mergeCell ref="H15:H16"/>
    <mergeCell ref="A9:A10"/>
    <mergeCell ref="B9:B10"/>
    <mergeCell ref="C9:C10"/>
    <mergeCell ref="H9:H10"/>
    <mergeCell ref="A11:A12"/>
    <mergeCell ref="B11:B12"/>
    <mergeCell ref="C11:C12"/>
    <mergeCell ref="H11:H12"/>
    <mergeCell ref="A21:A22"/>
    <mergeCell ref="B21:B22"/>
    <mergeCell ref="C21:C22"/>
    <mergeCell ref="H21:H22"/>
    <mergeCell ref="A23:A24"/>
    <mergeCell ref="B23:B24"/>
    <mergeCell ref="C23:C24"/>
    <mergeCell ref="H23:H24"/>
    <mergeCell ref="A17:A18"/>
    <mergeCell ref="B17:B18"/>
    <mergeCell ref="C17:C18"/>
    <mergeCell ref="H17:H18"/>
    <mergeCell ref="A19:A20"/>
    <mergeCell ref="B19:B20"/>
    <mergeCell ref="C19:C20"/>
    <mergeCell ref="H19:H20"/>
    <mergeCell ref="A30:A32"/>
    <mergeCell ref="B30:B32"/>
    <mergeCell ref="C30:C32"/>
    <mergeCell ref="H30:H32"/>
    <mergeCell ref="A33:A35"/>
    <mergeCell ref="B33:B35"/>
    <mergeCell ref="C33:C35"/>
    <mergeCell ref="H33:H35"/>
    <mergeCell ref="A25:A26"/>
    <mergeCell ref="B25:B26"/>
    <mergeCell ref="C25:C26"/>
    <mergeCell ref="H25:H26"/>
    <mergeCell ref="A27:A29"/>
    <mergeCell ref="B27:B29"/>
    <mergeCell ref="C27:C29"/>
    <mergeCell ref="H27:H29"/>
    <mergeCell ref="A41:A42"/>
    <mergeCell ref="B41:B42"/>
    <mergeCell ref="C41:C42"/>
    <mergeCell ref="H41:H42"/>
    <mergeCell ref="A43:A45"/>
    <mergeCell ref="B43:B45"/>
    <mergeCell ref="C43:C45"/>
    <mergeCell ref="H43:H45"/>
    <mergeCell ref="A37:A38"/>
    <mergeCell ref="B37:B38"/>
    <mergeCell ref="C37:C38"/>
    <mergeCell ref="H37:H38"/>
    <mergeCell ref="A39:A40"/>
    <mergeCell ref="B39:B40"/>
    <mergeCell ref="C39:C40"/>
    <mergeCell ref="H39:H40"/>
    <mergeCell ref="A50:A51"/>
    <mergeCell ref="B50:B51"/>
    <mergeCell ref="C50:C51"/>
    <mergeCell ref="H50:H51"/>
    <mergeCell ref="A52:A53"/>
    <mergeCell ref="B52:B53"/>
    <mergeCell ref="C52:C53"/>
    <mergeCell ref="H52:H53"/>
    <mergeCell ref="A46:A47"/>
    <mergeCell ref="B46:B47"/>
    <mergeCell ref="C46:C47"/>
    <mergeCell ref="H46:H47"/>
    <mergeCell ref="A48:A49"/>
    <mergeCell ref="B48:B49"/>
    <mergeCell ref="C48:C49"/>
    <mergeCell ref="H48:H49"/>
    <mergeCell ref="A59:A61"/>
    <mergeCell ref="B59:B61"/>
    <mergeCell ref="C59:C61"/>
    <mergeCell ref="H59:H61"/>
    <mergeCell ref="A62:A64"/>
    <mergeCell ref="B62:B64"/>
    <mergeCell ref="C62:C64"/>
    <mergeCell ref="H62:H64"/>
    <mergeCell ref="A54:A55"/>
    <mergeCell ref="B54:B55"/>
    <mergeCell ref="C54:C55"/>
    <mergeCell ref="H54:H55"/>
    <mergeCell ref="A56:A58"/>
    <mergeCell ref="B56:B58"/>
    <mergeCell ref="C56:C58"/>
    <mergeCell ref="H56:H58"/>
    <mergeCell ref="A69:A71"/>
    <mergeCell ref="B69:B71"/>
    <mergeCell ref="C69:C71"/>
    <mergeCell ref="H69:H71"/>
    <mergeCell ref="A65:A66"/>
    <mergeCell ref="B65:B66"/>
    <mergeCell ref="C65:C66"/>
    <mergeCell ref="H65:H66"/>
    <mergeCell ref="A67:A68"/>
    <mergeCell ref="B67:B68"/>
    <mergeCell ref="C67:C68"/>
    <mergeCell ref="H67:H68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商学</vt:lpstr>
      <vt:lpstr>法学</vt:lpstr>
      <vt:lpstr>文学</vt:lpstr>
      <vt:lpstr>设艺</vt:lpstr>
      <vt:lpstr>理学</vt:lpstr>
      <vt:lpstr>工学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盛含晶</dc:creator>
  <cp:lastModifiedBy>盛含晶</cp:lastModifiedBy>
  <dcterms:created xsi:type="dcterms:W3CDTF">2019-12-23T03:12:39Z</dcterms:created>
  <dcterms:modified xsi:type="dcterms:W3CDTF">2019-12-27T08:35:01Z</dcterms:modified>
</cp:coreProperties>
</file>