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商学院" sheetId="1" r:id="rId1"/>
    <sheet name="法学院" sheetId="2" r:id="rId2"/>
    <sheet name="文学院" sheetId="3" r:id="rId3"/>
    <sheet name="设计艺术学院" sheetId="4" r:id="rId4"/>
    <sheet name="理学院" sheetId="5" r:id="rId5"/>
    <sheet name="工学院" sheetId="6" r:id="rId6"/>
  </sheets>
  <definedNames>
    <definedName name="_xlnm._FilterDatabase" localSheetId="4" hidden="1">理学院!$A$2:$J$57</definedName>
  </definedNames>
  <calcPr calcId="144525"/>
</workbook>
</file>

<file path=xl/sharedStrings.xml><?xml version="1.0" encoding="utf-8"?>
<sst xmlns="http://schemas.openxmlformats.org/spreadsheetml/2006/main" count="1442" uniqueCount="516">
  <si>
    <t>浙江师范大学行知学院2022年度商学院实践教学周教师工作量汇总表</t>
  </si>
  <si>
    <t>序号</t>
  </si>
  <si>
    <t>教师</t>
  </si>
  <si>
    <t>课程内容</t>
  </si>
  <si>
    <t>专业</t>
  </si>
  <si>
    <t>班级</t>
  </si>
  <si>
    <t>课时</t>
  </si>
  <si>
    <t>系数</t>
  </si>
  <si>
    <t>工作量</t>
  </si>
  <si>
    <t>个人总工作量</t>
  </si>
  <si>
    <t>备注</t>
  </si>
  <si>
    <t>薄乐</t>
  </si>
  <si>
    <t>基础会计模拟实习</t>
  </si>
  <si>
    <t>会计学（ACCA）</t>
  </si>
  <si>
    <t>211</t>
  </si>
  <si>
    <t>会计学</t>
  </si>
  <si>
    <t>212</t>
  </si>
  <si>
    <t>陈茜</t>
  </si>
  <si>
    <t>传票翻打-10858</t>
  </si>
  <si>
    <t>金融学</t>
  </si>
  <si>
    <t>点钞训练-11100</t>
  </si>
  <si>
    <t>陈云娟</t>
  </si>
  <si>
    <t>邓智敏</t>
  </si>
  <si>
    <t>网店运营管理-11168</t>
  </si>
  <si>
    <t>电子商务</t>
  </si>
  <si>
    <t>201</t>
  </si>
  <si>
    <t>专业导论-10992</t>
  </si>
  <si>
    <t>葛丽珍</t>
  </si>
  <si>
    <t>旅游服务技能综合实训-11076、11077</t>
  </si>
  <si>
    <t>旅游管理(复合班)、旅游管理(三校生)</t>
  </si>
  <si>
    <t>旅游管理(复合班)201、旅游管理(三校生)201</t>
  </si>
  <si>
    <t>何宸希</t>
  </si>
  <si>
    <t>旅游企业见习-11022</t>
  </si>
  <si>
    <t>旅游管理(专升本)</t>
  </si>
  <si>
    <t>旅游资源野外实习-10942</t>
  </si>
  <si>
    <t xml:space="preserve"> 旅游管理(三校生)</t>
  </si>
  <si>
    <t>专业导论-10993</t>
  </si>
  <si>
    <t>洪鸳肖</t>
  </si>
  <si>
    <t>国际结算实训-10851</t>
  </si>
  <si>
    <t>国际经济与贸易（复合班）</t>
  </si>
  <si>
    <t>191</t>
  </si>
  <si>
    <t>国际结算实训-10852</t>
  </si>
  <si>
    <t>192</t>
  </si>
  <si>
    <t>英语演讲能力实训-11152</t>
  </si>
  <si>
    <t>英语演讲能力实训-11153</t>
  </si>
  <si>
    <t>黄静</t>
  </si>
  <si>
    <t>会计基本技能训练Ⅰ</t>
  </si>
  <si>
    <t>203</t>
  </si>
  <si>
    <t>20级</t>
  </si>
  <si>
    <t>黄亦君</t>
  </si>
  <si>
    <t>证券模拟实训-11157</t>
  </si>
  <si>
    <t>金喻颖</t>
  </si>
  <si>
    <t>银行业务模拟-10856</t>
  </si>
  <si>
    <t>李洪江</t>
  </si>
  <si>
    <t>报关实训-10849</t>
  </si>
  <si>
    <t>报关实训-10850</t>
  </si>
  <si>
    <t>李绩才</t>
  </si>
  <si>
    <t>毕业论文写作专题-11147</t>
  </si>
  <si>
    <t>网站设计与诊断-11108</t>
  </si>
  <si>
    <t>李金宁</t>
  </si>
  <si>
    <t>报检实训-10847</t>
  </si>
  <si>
    <t>202</t>
  </si>
  <si>
    <t>报检实训-10848</t>
  </si>
  <si>
    <t>外贸单证实训-10845</t>
  </si>
  <si>
    <t>外贸单证实训-10846</t>
  </si>
  <si>
    <t>李云</t>
  </si>
  <si>
    <t>VBSE财务综合实训</t>
  </si>
  <si>
    <t>193</t>
  </si>
  <si>
    <t>毕业综合指导</t>
  </si>
  <si>
    <t>会计学、ACCA</t>
  </si>
  <si>
    <t>192、ACCA191</t>
  </si>
  <si>
    <t>林燕</t>
  </si>
  <si>
    <t>毕业综合指导-11140</t>
  </si>
  <si>
    <t>财务管理(三校生)</t>
  </si>
  <si>
    <t>毕业综合指导-11142</t>
  </si>
  <si>
    <t>财务管理（专升本）</t>
  </si>
  <si>
    <t>基础会计模拟实习-10934</t>
  </si>
  <si>
    <t>财务管理</t>
  </si>
  <si>
    <t>自我认知与沟通技能训练-11099</t>
  </si>
  <si>
    <t>VBSE财务综合实训-11166</t>
  </si>
  <si>
    <r>
      <rPr>
        <sz val="10"/>
        <rFont val="宋体"/>
        <charset val="134"/>
      </rPr>
      <t>财务管理</t>
    </r>
  </si>
  <si>
    <t>楼德华</t>
  </si>
  <si>
    <t>楼婷渊</t>
  </si>
  <si>
    <t>自我认知与沟通技能实训-11171</t>
  </si>
  <si>
    <t>楼土明</t>
  </si>
  <si>
    <t>会计学，会计学（ACCA）</t>
  </si>
  <si>
    <t>193，ACCA191</t>
  </si>
  <si>
    <t>卢智健</t>
  </si>
  <si>
    <t>毕业综合指导-11143</t>
  </si>
  <si>
    <t>毕业综合指导-11144</t>
  </si>
  <si>
    <t>自我认知与沟通技能训练-11097</t>
  </si>
  <si>
    <t>VBSE财务综合实训-11164</t>
  </si>
  <si>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行</t>
    </r>
    <r>
      <rPr>
        <sz val="10"/>
        <rFont val="Arial"/>
        <charset val="134"/>
      </rPr>
      <t>)(</t>
    </r>
    <r>
      <rPr>
        <sz val="10"/>
        <rFont val="宋体"/>
        <charset val="134"/>
      </rPr>
      <t>三校生</t>
    </r>
    <r>
      <rPr>
        <sz val="10"/>
        <rFont val="Arial"/>
        <charset val="134"/>
      </rPr>
      <t>)</t>
    </r>
  </si>
  <si>
    <t>骆鹏</t>
  </si>
  <si>
    <t>国际物流实训-11111</t>
  </si>
  <si>
    <t>国际物流实训-11112</t>
  </si>
  <si>
    <t>麻勇爱</t>
  </si>
  <si>
    <t>传票翻打-10857</t>
  </si>
  <si>
    <t>点钞训练-11101</t>
  </si>
  <si>
    <t>企业资信调查-10830</t>
  </si>
  <si>
    <t>企业资信调查-10831</t>
  </si>
  <si>
    <t>毛卫东</t>
  </si>
  <si>
    <t>191、193</t>
  </si>
  <si>
    <t>213</t>
  </si>
  <si>
    <t>214</t>
  </si>
  <si>
    <t>专业导论</t>
  </si>
  <si>
    <t>孟秀兰</t>
  </si>
  <si>
    <t>毕业论文写作技巧训练</t>
  </si>
  <si>
    <t>工商管理</t>
  </si>
  <si>
    <t>彭红英</t>
  </si>
  <si>
    <t>毕业论文写作专题-11148</t>
  </si>
  <si>
    <t>毕业论文写作专题-11149</t>
  </si>
  <si>
    <t>商务谈判训练-10853</t>
  </si>
  <si>
    <t>商务谈判训练-10854</t>
  </si>
  <si>
    <t>权小勇</t>
  </si>
  <si>
    <t>毕业论文写作指导-11102、11103</t>
  </si>
  <si>
    <t>旅游管理(复合班)、旅游管理（专升本）</t>
  </si>
  <si>
    <t>旅游管理(复合班)1901、旅游管理（专升本）211</t>
  </si>
  <si>
    <t>邵向霞</t>
  </si>
  <si>
    <t>自我认知与沟通技能训练-11098</t>
  </si>
  <si>
    <t>财务管理（三校生）</t>
  </si>
  <si>
    <t>盛欣欣</t>
  </si>
  <si>
    <t>VBSE财务综合实训-11173</t>
  </si>
  <si>
    <t>苏环</t>
  </si>
  <si>
    <t>陶表益</t>
  </si>
  <si>
    <t>证券模拟实训-11156</t>
  </si>
  <si>
    <t>汪永忠</t>
  </si>
  <si>
    <t>创业项目策划技能实训</t>
  </si>
  <si>
    <t>专业见习-11104</t>
  </si>
  <si>
    <t>专业见习-11105</t>
  </si>
  <si>
    <t>专业见习-11106</t>
  </si>
  <si>
    <t>专业见习</t>
  </si>
  <si>
    <t>19级</t>
  </si>
  <si>
    <t>王家华</t>
  </si>
  <si>
    <t>王晓琳</t>
  </si>
  <si>
    <t>经贸英语互译实训-11154</t>
  </si>
  <si>
    <t>经贸英语互译实训-11155</t>
  </si>
  <si>
    <t>王晓玲</t>
  </si>
  <si>
    <t>国贸专业职场调查-11109</t>
  </si>
  <si>
    <t>国贸专业职场调查-11110</t>
  </si>
  <si>
    <t>王艳超</t>
  </si>
  <si>
    <t>王正新</t>
  </si>
  <si>
    <t>自我认知与沟通技能实训</t>
  </si>
  <si>
    <t>吴黛茜</t>
  </si>
  <si>
    <t xml:space="preserve"> 会计学（ACCA）</t>
  </si>
  <si>
    <t>吴佳</t>
  </si>
  <si>
    <t>旅游资源野外实习-10943</t>
  </si>
  <si>
    <t>邢影</t>
  </si>
  <si>
    <t>ERP沙盘模拟实训</t>
  </si>
  <si>
    <t>徐应涛</t>
  </si>
  <si>
    <t>电子商务创业设计与实践-11061</t>
  </si>
  <si>
    <t>严继莹</t>
  </si>
  <si>
    <t>银行业务模拟-10855</t>
  </si>
  <si>
    <t>杨洁</t>
  </si>
  <si>
    <t>叶小平</t>
  </si>
  <si>
    <t>VBSE财务综合实训-11172</t>
  </si>
  <si>
    <t>VBSE财务综合实训-11162</t>
  </si>
  <si>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行</t>
    </r>
    <r>
      <rPr>
        <sz val="10"/>
        <rFont val="Arial"/>
        <charset val="134"/>
      </rPr>
      <t>)</t>
    </r>
  </si>
  <si>
    <t>余俊灵</t>
  </si>
  <si>
    <t>电子商务市场调研分析-11107</t>
  </si>
  <si>
    <t>张闻羽</t>
  </si>
  <si>
    <r>
      <rPr>
        <sz val="11"/>
        <rFont val="宋体"/>
        <charset val="134"/>
      </rPr>
      <t>旅游目的地野外实习</t>
    </r>
    <r>
      <rPr>
        <sz val="11"/>
        <rFont val="Tahoma"/>
        <charset val="134"/>
      </rPr>
      <t>-11169</t>
    </r>
    <r>
      <rPr>
        <sz val="11"/>
        <rFont val="宋体"/>
        <charset val="134"/>
      </rPr>
      <t>、旅游资源野外实习</t>
    </r>
    <r>
      <rPr>
        <sz val="11"/>
        <rFont val="Tahoma"/>
        <charset val="134"/>
      </rPr>
      <t>-10941</t>
    </r>
  </si>
  <si>
    <t>旅游管理（复合班）</t>
  </si>
  <si>
    <t>191、201</t>
  </si>
  <si>
    <r>
      <rPr>
        <sz val="11"/>
        <rFont val="宋体"/>
        <charset val="134"/>
      </rPr>
      <t>旅游目的地野外实习</t>
    </r>
    <r>
      <rPr>
        <sz val="11"/>
        <rFont val="Tahoma"/>
        <charset val="134"/>
      </rPr>
      <t>-11169</t>
    </r>
    <r>
      <rPr>
        <sz val="11"/>
        <rFont val="宋体"/>
        <charset val="134"/>
      </rPr>
      <t>、旅游资源野外实习</t>
    </r>
    <r>
      <rPr>
        <sz val="11"/>
        <rFont val="Tahoma"/>
        <charset val="134"/>
      </rPr>
      <t>-10941</t>
    </r>
    <r>
      <rPr>
        <sz val="11"/>
        <rFont val="宋体"/>
        <charset val="134"/>
      </rPr>
      <t>、</t>
    </r>
    <r>
      <rPr>
        <sz val="11"/>
        <rFont val="Tahoma"/>
        <charset val="134"/>
      </rPr>
      <t>10942</t>
    </r>
  </si>
  <si>
    <t>旅游管理（复合班）、旅游管理(三校生)</t>
  </si>
  <si>
    <t>赵玉琪</t>
  </si>
  <si>
    <t>旅游服务技能综合实训-11078</t>
  </si>
  <si>
    <t>旅游管理（专升本）</t>
  </si>
  <si>
    <t>旅游礼仪实训-11159</t>
  </si>
  <si>
    <t>郑鹏举</t>
  </si>
  <si>
    <t>合计</t>
  </si>
  <si>
    <t>浙江师范大学行知学院2022年度法学院实践教学周教师工作量汇总表</t>
  </si>
  <si>
    <t>课程名称</t>
  </si>
  <si>
    <t>童颖颖</t>
  </si>
  <si>
    <t>社会调查</t>
  </si>
  <si>
    <t>19级法学、法汉、法商</t>
  </si>
  <si>
    <t>144人</t>
  </si>
  <si>
    <t>李祖华</t>
  </si>
  <si>
    <t>徐源泉</t>
  </si>
  <si>
    <t>段知壮</t>
  </si>
  <si>
    <t>法律辩论</t>
  </si>
  <si>
    <t>20级法学、法汉、法商</t>
  </si>
  <si>
    <t>169人</t>
  </si>
  <si>
    <t>黄裕安</t>
  </si>
  <si>
    <t>郑睿</t>
  </si>
  <si>
    <t>黄彤</t>
  </si>
  <si>
    <t>法律演讲</t>
  </si>
  <si>
    <t>21级法学、法汉、法商</t>
  </si>
  <si>
    <t>191人</t>
  </si>
  <si>
    <t>郭勇</t>
  </si>
  <si>
    <t>江丽</t>
  </si>
  <si>
    <t>胡泽邦</t>
  </si>
  <si>
    <t>浙江师范大学行知学院2022年度文学院实践教学周教师工作量汇总表</t>
  </si>
  <si>
    <t>陈德峰</t>
  </si>
  <si>
    <t>求职技能训练1</t>
  </si>
  <si>
    <t>汉语言文学</t>
  </si>
  <si>
    <t>汉语言191、192</t>
  </si>
  <si>
    <t>求职技能训练2</t>
  </si>
  <si>
    <t>文学鉴赏指导</t>
  </si>
  <si>
    <t>2020级对应学生</t>
  </si>
  <si>
    <t>文学评论指导</t>
  </si>
  <si>
    <t>2021级对应学生</t>
  </si>
  <si>
    <t>崔颖</t>
  </si>
  <si>
    <t>实习面试及商务技能</t>
  </si>
  <si>
    <t>英语</t>
  </si>
  <si>
    <t>英（19级）</t>
  </si>
  <si>
    <t>诗歌模仿朗诵及欣赏</t>
  </si>
  <si>
    <t>英（20级）207</t>
  </si>
  <si>
    <t>演讲艺术及模仿训练</t>
  </si>
  <si>
    <t>华金余</t>
  </si>
  <si>
    <t>诗歌创作训练</t>
  </si>
  <si>
    <t>汉语言213、214</t>
  </si>
  <si>
    <t>汉语言211、212</t>
  </si>
  <si>
    <t>韩洪举</t>
  </si>
  <si>
    <t>付湘虹</t>
  </si>
  <si>
    <t>贾玲华</t>
  </si>
  <si>
    <t>毕业论文写作指导</t>
  </si>
  <si>
    <t>李霞</t>
  </si>
  <si>
    <t>语音训练（一）：语音纠正</t>
  </si>
  <si>
    <t>英（21级）217</t>
  </si>
  <si>
    <t>短剧表演（一）</t>
  </si>
  <si>
    <t>短剧表演（二）</t>
  </si>
  <si>
    <t>李迎迎</t>
  </si>
  <si>
    <t>讲座：专八考试指导（上）</t>
  </si>
  <si>
    <t>讲座：专八考试指导（下）</t>
  </si>
  <si>
    <t>马丽</t>
  </si>
  <si>
    <t>英（21级）211、212</t>
  </si>
  <si>
    <t>马蔚</t>
  </si>
  <si>
    <t>文学评论训练</t>
  </si>
  <si>
    <t>宁辰</t>
  </si>
  <si>
    <t>毕业论文过程性指导</t>
  </si>
  <si>
    <t>专升本211.212</t>
  </si>
  <si>
    <t>文学类论文写作指导</t>
  </si>
  <si>
    <t>孙竹</t>
  </si>
  <si>
    <t>邵素玲</t>
  </si>
  <si>
    <t>英（21级）215、216</t>
  </si>
  <si>
    <t>沈倩</t>
  </si>
  <si>
    <t>英（20级）205、206</t>
  </si>
  <si>
    <t>盛卓立</t>
  </si>
  <si>
    <t>英（21级）213、214</t>
  </si>
  <si>
    <t>童水明</t>
  </si>
  <si>
    <t>王梅君</t>
  </si>
  <si>
    <t>英（20级）203、204</t>
  </si>
  <si>
    <t>魏晓彤</t>
  </si>
  <si>
    <t>191、192、193、194</t>
  </si>
  <si>
    <t>汉语言193、194</t>
  </si>
  <si>
    <t>汉语言文学(专升本）</t>
  </si>
  <si>
    <t>汉语言专升本211.212</t>
  </si>
  <si>
    <t>线上</t>
  </si>
  <si>
    <t>吴思萱</t>
  </si>
  <si>
    <t>新闻采编技能训练1</t>
  </si>
  <si>
    <t>汉语言201、202</t>
  </si>
  <si>
    <t>新闻采编技能训练2</t>
  </si>
  <si>
    <t>徐国红</t>
  </si>
  <si>
    <t>英（20级）201、202</t>
  </si>
  <si>
    <t>杨雪兰</t>
  </si>
  <si>
    <t>教学技能训练</t>
  </si>
  <si>
    <t xml:space="preserve">    文秘技能训练</t>
  </si>
  <si>
    <t>汉语言203、204</t>
  </si>
  <si>
    <t>俞敏华</t>
  </si>
  <si>
    <t>小说创作训练</t>
  </si>
  <si>
    <t>虞建光</t>
  </si>
  <si>
    <t>张家合</t>
  </si>
  <si>
    <t>文献检索指导</t>
  </si>
  <si>
    <t>语言类论文写作指导</t>
  </si>
  <si>
    <t>浙江师范大学行知学院
2022年度设计艺术学院专业实践教学周工作量汇总表</t>
  </si>
  <si>
    <t>白若甫</t>
  </si>
  <si>
    <t>环境设计考察及实践-11245</t>
  </si>
  <si>
    <t>环境设计</t>
  </si>
  <si>
    <t>环境设计(行)1902</t>
  </si>
  <si>
    <t>陈蓓</t>
  </si>
  <si>
    <t>设计市场考察-10915</t>
  </si>
  <si>
    <t>视觉传达设计</t>
  </si>
  <si>
    <t>视觉传达设计(行)211班</t>
  </si>
  <si>
    <t>李宁</t>
  </si>
  <si>
    <t>视觉设计实践-11215</t>
  </si>
  <si>
    <t>视觉传达设计(行)1902</t>
  </si>
  <si>
    <t>寿玲</t>
  </si>
  <si>
    <t>民间美术考察-11214</t>
  </si>
  <si>
    <t>视觉传达设计(行)201班</t>
  </si>
  <si>
    <t>孙攀</t>
  </si>
  <si>
    <t>园林景观工程考察-11208</t>
  </si>
  <si>
    <t>环境设计(行)201班</t>
  </si>
  <si>
    <t>孙涛</t>
  </si>
  <si>
    <t>环境设计考察及实践-11246</t>
  </si>
  <si>
    <t>环境设计(行)1901</t>
  </si>
  <si>
    <t>谭晶</t>
  </si>
  <si>
    <t>视觉设计实践-11216</t>
  </si>
  <si>
    <t>视觉传达设计(行)1901</t>
  </si>
  <si>
    <t>民间美术考察-11213</t>
  </si>
  <si>
    <t>视觉传达设计(行)202班</t>
  </si>
  <si>
    <t>设计市场考察-10916</t>
  </si>
  <si>
    <t>视觉传达设计(行)212班</t>
  </si>
  <si>
    <t>徐也</t>
  </si>
  <si>
    <t>园林景观工程考察-11207</t>
  </si>
  <si>
    <t>环境设计(行)202班</t>
  </si>
  <si>
    <t>环境设计考察及实践-11244</t>
  </si>
  <si>
    <t>环境设计(专升本)</t>
  </si>
  <si>
    <t>环境设计（行）（专升本）211班</t>
  </si>
  <si>
    <t>袁喆</t>
  </si>
  <si>
    <t>产品设计实践-11227</t>
  </si>
  <si>
    <t>产品设计</t>
  </si>
  <si>
    <t>产品设计(行)1901</t>
  </si>
  <si>
    <t>祝小林</t>
  </si>
  <si>
    <t>陶艺实践-11206</t>
  </si>
  <si>
    <t>产品设计(行)201班</t>
  </si>
  <si>
    <t>俞亚明</t>
  </si>
  <si>
    <t>家具市场考察及实训-11534</t>
  </si>
  <si>
    <t>环境设计专升本(行)211班</t>
  </si>
  <si>
    <t>浙江师范大学行知学院2022年度实践教学周教师工作量汇总表</t>
  </si>
  <si>
    <t>涂燕红</t>
  </si>
  <si>
    <t>文献检索与论文写作</t>
  </si>
  <si>
    <t>环境工程</t>
  </si>
  <si>
    <r>
      <rPr>
        <sz val="10"/>
        <color theme="1"/>
        <rFont val="宋体"/>
        <charset val="134"/>
      </rPr>
      <t>环境工程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)201</t>
    </r>
    <r>
      <rPr>
        <sz val="10"/>
        <rFont val="宋体"/>
        <charset val="134"/>
      </rPr>
      <t>班</t>
    </r>
  </si>
  <si>
    <t>裘建平</t>
  </si>
  <si>
    <t>环境工程（行）211班</t>
  </si>
  <si>
    <t>10（2个整天，1个半天）</t>
  </si>
  <si>
    <t>6月外出</t>
  </si>
  <si>
    <t>陈寒松</t>
  </si>
  <si>
    <t>环境工程专业技能训练</t>
  </si>
  <si>
    <t>环境工程(行)191班</t>
  </si>
  <si>
    <t>袁建锋</t>
  </si>
  <si>
    <t>发酵工程综合实验</t>
  </si>
  <si>
    <t>生物技术</t>
  </si>
  <si>
    <t>生物技术(行)191班</t>
  </si>
  <si>
    <t>生物工艺实训</t>
  </si>
  <si>
    <t>食品工程实训</t>
  </si>
  <si>
    <t>食品质量与安全</t>
  </si>
  <si>
    <r>
      <rPr>
        <sz val="10"/>
        <rFont val="宋体"/>
        <charset val="134"/>
      </rPr>
      <t>食品质量与安全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)191</t>
    </r>
    <r>
      <rPr>
        <sz val="10"/>
        <rFont val="宋体"/>
        <charset val="134"/>
      </rPr>
      <t>班</t>
    </r>
  </si>
  <si>
    <t>食品生物化学与分析综合实验</t>
  </si>
  <si>
    <t>食品质量与安全(行)201班</t>
  </si>
  <si>
    <t>生物技术(专升本)191班</t>
  </si>
  <si>
    <t>王芳</t>
  </si>
  <si>
    <t>生物技术综合实验</t>
  </si>
  <si>
    <t>生物技术(行)201班</t>
  </si>
  <si>
    <t>张亮亮</t>
  </si>
  <si>
    <t>文献检索与科技论文写作</t>
  </si>
  <si>
    <t>胡晓晓</t>
  </si>
  <si>
    <t>生物技术专业讲座</t>
  </si>
  <si>
    <t>生物技术（行）211班</t>
  </si>
  <si>
    <t>8（2个整天）</t>
  </si>
  <si>
    <t>阮琴</t>
  </si>
  <si>
    <t>李双喜</t>
  </si>
  <si>
    <t>食品行业现状及发展</t>
  </si>
  <si>
    <t>食品质量与安全（行）211班</t>
  </si>
  <si>
    <t>读书报告</t>
  </si>
  <si>
    <r>
      <rPr>
        <sz val="10"/>
        <rFont val="宋体"/>
        <charset val="134"/>
      </rPr>
      <t>食品质量与安全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)181</t>
    </r>
    <r>
      <rPr>
        <sz val="10"/>
        <rFont val="宋体"/>
        <charset val="134"/>
      </rPr>
      <t>班</t>
    </r>
  </si>
  <si>
    <t>食品检测实训</t>
  </si>
  <si>
    <t>食品质量与安全（专升本）201班</t>
  </si>
  <si>
    <t>王剑峰</t>
  </si>
  <si>
    <t>食品质量与安全（行）212班</t>
  </si>
  <si>
    <t>孙晓明</t>
  </si>
  <si>
    <t>食品质量与安全（行）213班</t>
  </si>
  <si>
    <t>职业道德教育</t>
  </si>
  <si>
    <r>
      <rPr>
        <sz val="10"/>
        <color theme="1"/>
        <rFont val="宋体"/>
        <charset val="134"/>
      </rPr>
      <t>食品质量与安全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)191</t>
    </r>
    <r>
      <rPr>
        <sz val="10"/>
        <rFont val="宋体"/>
        <charset val="134"/>
      </rPr>
      <t>班</t>
    </r>
  </si>
  <si>
    <t>梁刚锋</t>
  </si>
  <si>
    <t>专业见习Ⅱ</t>
  </si>
  <si>
    <t>应用化学</t>
  </si>
  <si>
    <r>
      <rPr>
        <sz val="10"/>
        <color theme="1"/>
        <rFont val="宋体"/>
        <charset val="134"/>
      </rPr>
      <t>应用化学（行）</t>
    </r>
    <r>
      <rPr>
        <sz val="10"/>
        <rFont val="宋体"/>
        <charset val="0"/>
      </rPr>
      <t>211</t>
    </r>
    <r>
      <rPr>
        <sz val="10"/>
        <rFont val="宋体"/>
        <charset val="134"/>
      </rPr>
      <t>班</t>
    </r>
  </si>
  <si>
    <t>应用化学(行)201班;应用化学(行)202班</t>
  </si>
  <si>
    <t>严晓阳</t>
  </si>
  <si>
    <r>
      <rPr>
        <sz val="10"/>
        <color theme="1"/>
        <rFont val="宋体"/>
        <charset val="134"/>
      </rPr>
      <t>应用化学（行）</t>
    </r>
    <r>
      <rPr>
        <sz val="10"/>
        <rFont val="宋体"/>
        <charset val="0"/>
      </rPr>
      <t>212</t>
    </r>
    <r>
      <rPr>
        <sz val="10"/>
        <rFont val="宋体"/>
        <charset val="134"/>
      </rPr>
      <t>班</t>
    </r>
  </si>
  <si>
    <t>罗孟飞</t>
  </si>
  <si>
    <t>行业现状及发展</t>
  </si>
  <si>
    <t>应用化学(行)191班;应用化学(行)192班</t>
  </si>
  <si>
    <t>郝仕油</t>
  </si>
  <si>
    <r>
      <rPr>
        <sz val="10"/>
        <rFont val="宋体"/>
        <charset val="134"/>
      </rPr>
      <t>应用化学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)201</t>
    </r>
    <r>
      <rPr>
        <sz val="10"/>
        <rFont val="宋体"/>
        <charset val="134"/>
      </rPr>
      <t>班</t>
    </r>
  </si>
  <si>
    <t>基础综合实验(一)</t>
  </si>
  <si>
    <t>应用化学（行）211班</t>
  </si>
  <si>
    <t>应用化学（行）212班</t>
  </si>
  <si>
    <r>
      <rPr>
        <sz val="10"/>
        <rFont val="宋体"/>
        <charset val="134"/>
      </rPr>
      <t>基础综合实验</t>
    </r>
    <r>
      <rPr>
        <sz val="10"/>
        <rFont val="宋体"/>
        <charset val="0"/>
      </rPr>
      <t>(</t>
    </r>
    <r>
      <rPr>
        <sz val="10"/>
        <rFont val="宋体"/>
        <charset val="134"/>
      </rPr>
      <t>一</t>
    </r>
    <r>
      <rPr>
        <sz val="10"/>
        <rFont val="宋体"/>
        <charset val="0"/>
      </rPr>
      <t>)</t>
    </r>
  </si>
  <si>
    <t>应用化学（行）211班;应用化学（行）212班</t>
  </si>
  <si>
    <t>赵国良</t>
  </si>
  <si>
    <t>谢云龙</t>
  </si>
  <si>
    <t>基础综合实验(二)</t>
  </si>
  <si>
    <t>应用化学(行)202班</t>
  </si>
  <si>
    <t>应用化学(行)201班</t>
  </si>
  <si>
    <t>郑人卫</t>
  </si>
  <si>
    <t>刘俊华</t>
  </si>
  <si>
    <t>胡鸿雨</t>
  </si>
  <si>
    <t>王丹丹</t>
  </si>
  <si>
    <r>
      <rPr>
        <sz val="10"/>
        <rFont val="宋体"/>
        <charset val="134"/>
      </rPr>
      <t>应用化学</t>
    </r>
    <r>
      <rPr>
        <sz val="10"/>
        <rFont val="宋体"/>
        <charset val="0"/>
      </rPr>
      <t>(</t>
    </r>
    <r>
      <rPr>
        <sz val="10"/>
        <rFont val="宋体"/>
        <charset val="134"/>
      </rPr>
      <t>行</t>
    </r>
    <r>
      <rPr>
        <sz val="10"/>
        <rFont val="宋体"/>
        <charset val="0"/>
      </rPr>
      <t>)202</t>
    </r>
    <r>
      <rPr>
        <sz val="10"/>
        <rFont val="宋体"/>
        <charset val="134"/>
      </rPr>
      <t>班</t>
    </r>
  </si>
  <si>
    <t>浙江师范大学行知学院2022年度工学院实践教学周教师工作量汇总表</t>
  </si>
  <si>
    <t>曹振新</t>
  </si>
  <si>
    <t>毕业设计撰写指导-10283</t>
  </si>
  <si>
    <t>电信</t>
  </si>
  <si>
    <t>电信(三校生)191班；电信(三校生)192班</t>
  </si>
  <si>
    <t>均在六月份完成</t>
  </si>
  <si>
    <t>毕业设计撰写指导-10285</t>
  </si>
  <si>
    <t>电信191班；电信192班</t>
  </si>
  <si>
    <t>电子工艺训练-10355</t>
  </si>
  <si>
    <t>电信（三校生）211班</t>
  </si>
  <si>
    <t>电子工艺训练-10356</t>
  </si>
  <si>
    <t>电信（三校生）212班</t>
  </si>
  <si>
    <t>邓大勇</t>
  </si>
  <si>
    <t>编程能力实训-10304</t>
  </si>
  <si>
    <t>计算机</t>
  </si>
  <si>
    <t>计算机（专升本）212班</t>
  </si>
  <si>
    <t>杜巧连</t>
  </si>
  <si>
    <t>机械制造课程设计-10214</t>
  </si>
  <si>
    <t>机械</t>
  </si>
  <si>
    <t>机械191班</t>
  </si>
  <si>
    <t>液压气动课程设计-10217</t>
  </si>
  <si>
    <t>机械202班</t>
  </si>
  <si>
    <t>液压气动课程设计-10218</t>
  </si>
  <si>
    <t>机械203班</t>
  </si>
  <si>
    <t>液压气动课程设计-10219</t>
  </si>
  <si>
    <t>机械(三校生)201班</t>
  </si>
  <si>
    <t>冯懿</t>
  </si>
  <si>
    <t>编程能力实训-10303</t>
  </si>
  <si>
    <t>计算机（专升本）211班</t>
  </si>
  <si>
    <t>六月份完成</t>
  </si>
  <si>
    <t>何秀慧</t>
  </si>
  <si>
    <t>数字电子技术课程设计-10258</t>
  </si>
  <si>
    <t>电信211班</t>
  </si>
  <si>
    <t>数字电子技术课程设计-10259</t>
  </si>
  <si>
    <t>电信212班</t>
  </si>
  <si>
    <t>数字电子技术课程设计-10260</t>
  </si>
  <si>
    <t>数字电子技术课程设计-10261</t>
  </si>
  <si>
    <t>胡礼广</t>
  </si>
  <si>
    <t>机械设计课程设计-10195</t>
  </si>
  <si>
    <t>机械201班</t>
  </si>
  <si>
    <t>机械制造课程设计-10213</t>
  </si>
  <si>
    <t>机械(三校生)191班</t>
  </si>
  <si>
    <t>生产实习-10221</t>
  </si>
  <si>
    <t>外出实践</t>
  </si>
  <si>
    <t>蒋洪奎</t>
  </si>
  <si>
    <t>机械测绘-10175</t>
  </si>
  <si>
    <t>机械211班</t>
  </si>
  <si>
    <t>李凝</t>
  </si>
  <si>
    <t>机械制造课程设计-10215</t>
  </si>
  <si>
    <t>机械192班</t>
  </si>
  <si>
    <t>李新辉</t>
  </si>
  <si>
    <t>机械设计课程设计-10194</t>
  </si>
  <si>
    <t>金工实习Ⅰ-10423</t>
  </si>
  <si>
    <t>生产实习-10223</t>
  </si>
  <si>
    <t>林祝亮</t>
  </si>
  <si>
    <t>电子系统综合设计-10331</t>
  </si>
  <si>
    <t>电信(三校生)191班</t>
  </si>
  <si>
    <t>电子系统综合设计-10332</t>
  </si>
  <si>
    <t>电信(三校生)192班</t>
  </si>
  <si>
    <t>电子系统综合设计-10333</t>
  </si>
  <si>
    <t>电信191班;电信192班</t>
  </si>
  <si>
    <t>鲁立荣</t>
  </si>
  <si>
    <t>机械测绘-10176</t>
  </si>
  <si>
    <t>机械212班</t>
  </si>
  <si>
    <t>金工实习Ⅰ-10425</t>
  </si>
  <si>
    <t>机械（三校生）211班</t>
  </si>
  <si>
    <t>马文静</t>
  </si>
  <si>
    <t>网络安全综合实验-10308</t>
  </si>
  <si>
    <t>网安</t>
  </si>
  <si>
    <t>网安191班</t>
  </si>
  <si>
    <t>专业能力考核-10364</t>
  </si>
  <si>
    <t>舒跃飞</t>
  </si>
  <si>
    <t>陶德华</t>
  </si>
  <si>
    <t>金工实习Ⅰ-10422</t>
  </si>
  <si>
    <t>机械213班</t>
  </si>
  <si>
    <t>生产实习-10224</t>
  </si>
  <si>
    <t>王笑</t>
  </si>
  <si>
    <t>机械测绘-10177</t>
  </si>
  <si>
    <t>液压气动课程设计-10220</t>
  </si>
  <si>
    <t>吴根柱</t>
  </si>
  <si>
    <t>科技文献检索-10280</t>
  </si>
  <si>
    <t>电信201班;电信202班</t>
  </si>
  <si>
    <t>科技文献检索-10281</t>
  </si>
  <si>
    <t>电信(三校生)201班;电信(三校生)202班</t>
  </si>
  <si>
    <t>吴建军</t>
  </si>
  <si>
    <t>网络安全综合实验-10307</t>
  </si>
  <si>
    <t>计算机(三校生)191班</t>
  </si>
  <si>
    <t>专业能力考核-10363</t>
  </si>
  <si>
    <t>吴黎黎</t>
  </si>
  <si>
    <t>电子工艺训练-10357</t>
  </si>
  <si>
    <t>电子工艺训练-10358</t>
  </si>
  <si>
    <t>徐洪</t>
  </si>
  <si>
    <t>机械设计课程设计-10196</t>
  </si>
  <si>
    <t>机械设计课程设计-10197</t>
  </si>
  <si>
    <t>机械制造课程设计-10216</t>
  </si>
  <si>
    <t>机械193班</t>
  </si>
  <si>
    <t>见习Ⅰ-10346</t>
  </si>
  <si>
    <t>网安201班；网安203班</t>
  </si>
  <si>
    <t>企业走访2课时,商学院老师</t>
  </si>
  <si>
    <t>杨金华</t>
  </si>
  <si>
    <t>基本电子电路技能-10328</t>
  </si>
  <si>
    <t>基本电子电路技能-10329</t>
  </si>
  <si>
    <t>电信(三校生)201班</t>
  </si>
  <si>
    <t>基本电子电路技能-10330</t>
  </si>
  <si>
    <t>电信(三校生)202班</t>
  </si>
  <si>
    <t>杨沙沙</t>
  </si>
  <si>
    <t>编程能力实训-10306</t>
  </si>
  <si>
    <t>网安213班</t>
  </si>
  <si>
    <t>叶安新</t>
  </si>
  <si>
    <t>编程能力实训-10302</t>
  </si>
  <si>
    <t>网安211班</t>
  </si>
  <si>
    <t>代课</t>
  </si>
  <si>
    <t>叶建栲</t>
  </si>
  <si>
    <t>编程能力实训-10305</t>
  </si>
  <si>
    <t>网安212班</t>
  </si>
  <si>
    <t>袁利永</t>
  </si>
  <si>
    <t>8课时由叶安新代课</t>
  </si>
  <si>
    <t>郑丽娟</t>
  </si>
  <si>
    <t>机械测绘-10178</t>
  </si>
  <si>
    <t>金工实习Ⅰ-10424</t>
  </si>
  <si>
    <t>生产实习-10222</t>
  </si>
  <si>
    <t>郑青根</t>
  </si>
  <si>
    <t>电子工艺训练</t>
  </si>
  <si>
    <t>电信21普高班</t>
  </si>
  <si>
    <t>第一天合班上理论</t>
  </si>
  <si>
    <t>周家庆</t>
  </si>
  <si>
    <t>网络安全综合实验-10309</t>
  </si>
  <si>
    <t>网安192班</t>
  </si>
  <si>
    <t>专业能力考核-10365</t>
  </si>
  <si>
    <t>朱桂勇</t>
  </si>
  <si>
    <t>见习Ⅰ-10345</t>
  </si>
  <si>
    <t>网安201班；网安202班</t>
  </si>
  <si>
    <t>九月份20课时，含企业走访2课时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</si>
</sst>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Tahoma"/>
      <charset val="134"/>
    </font>
    <font>
      <sz val="10"/>
      <color rgb="FF333333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34" fillId="17" borderId="7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20" applyFont="1" applyFill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3" fillId="0" borderId="2" xfId="2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0" fontId="10" fillId="0" borderId="1" xfId="43" applyFont="1" applyFill="1" applyBorder="1" applyAlignment="1">
      <alignment horizontal="center" vertical="center"/>
    </xf>
    <xf numFmtId="0" fontId="11" fillId="0" borderId="1" xfId="22" applyFont="1" applyFill="1" applyBorder="1" applyAlignment="1">
      <alignment horizontal="center" vertical="center"/>
    </xf>
    <xf numFmtId="0" fontId="11" fillId="0" borderId="1" xfId="22" applyNumberFormat="1" applyFont="1" applyFill="1" applyBorder="1" applyAlignment="1">
      <alignment horizontal="center" vertical="center"/>
    </xf>
    <xf numFmtId="0" fontId="10" fillId="0" borderId="2" xfId="43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/>
    </xf>
    <xf numFmtId="0" fontId="12" fillId="0" borderId="1" xfId="22" applyNumberFormat="1" applyFont="1" applyFill="1" applyBorder="1" applyAlignment="1">
      <alignment horizontal="center" vertical="center"/>
    </xf>
    <xf numFmtId="0" fontId="10" fillId="0" borderId="4" xfId="43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center" vertical="center"/>
    </xf>
    <xf numFmtId="0" fontId="10" fillId="0" borderId="1" xfId="20" applyFont="1" applyFill="1" applyBorder="1" applyAlignment="1">
      <alignment horizontal="center" vertical="center"/>
    </xf>
    <xf numFmtId="0" fontId="11" fillId="0" borderId="1" xfId="54" applyNumberFormat="1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horizontal="center" vertical="center"/>
    </xf>
    <xf numFmtId="0" fontId="10" fillId="0" borderId="4" xfId="20" applyFont="1" applyFill="1" applyBorder="1" applyAlignment="1">
      <alignment horizontal="center" vertical="center"/>
    </xf>
    <xf numFmtId="0" fontId="10" fillId="0" borderId="3" xfId="2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0" fillId="0" borderId="3" xfId="43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" xfId="18" applyNumberFormat="1" applyFont="1" applyFill="1" applyBorder="1" applyAlignment="1">
      <alignment horizontal="center" vertical="center" shrinkToFit="1"/>
    </xf>
    <xf numFmtId="0" fontId="8" fillId="0" borderId="1" xfId="18" applyNumberFormat="1" applyFont="1" applyFill="1" applyBorder="1" applyAlignment="1">
      <alignment horizontal="center" vertical="center"/>
    </xf>
    <xf numFmtId="3" fontId="12" fillId="0" borderId="1" xfId="22" applyNumberFormat="1" applyFont="1" applyFill="1" applyBorder="1" applyAlignment="1">
      <alignment horizontal="center" vertical="center"/>
    </xf>
    <xf numFmtId="0" fontId="15" fillId="0" borderId="1" xfId="1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6" xfId="53"/>
    <cellStyle name="常规 7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workbookViewId="0">
      <selection activeCell="K1" sqref="K1"/>
    </sheetView>
  </sheetViews>
  <sheetFormatPr defaultColWidth="9" defaultRowHeight="14.25"/>
  <cols>
    <col min="1" max="1" width="6.25" style="1" customWidth="1"/>
    <col min="2" max="2" width="9" style="1"/>
    <col min="3" max="3" width="34.625" style="1" customWidth="1"/>
    <col min="4" max="4" width="38.25" style="1" customWidth="1"/>
    <col min="5" max="5" width="16.125" style="1" customWidth="1"/>
    <col min="6" max="8" width="9" style="1"/>
    <col min="9" max="9" width="12.625" style="1" customWidth="1"/>
    <col min="10" max="16384" width="9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4" t="s">
        <v>9</v>
      </c>
      <c r="J2" s="4" t="s">
        <v>10</v>
      </c>
    </row>
    <row r="3" s="1" customFormat="1" ht="16" customHeight="1" spans="1:10">
      <c r="A3" s="48">
        <v>1</v>
      </c>
      <c r="B3" s="48" t="s">
        <v>11</v>
      </c>
      <c r="C3" s="45" t="s">
        <v>12</v>
      </c>
      <c r="D3" s="49" t="s">
        <v>13</v>
      </c>
      <c r="E3" s="49" t="s">
        <v>14</v>
      </c>
      <c r="F3" s="50">
        <v>32</v>
      </c>
      <c r="G3" s="45">
        <v>1</v>
      </c>
      <c r="H3" s="48">
        <f t="shared" ref="H3:H66" si="0">F3*G3</f>
        <v>32</v>
      </c>
      <c r="I3" s="48">
        <f t="shared" ref="I3:I8" si="1">H3+H4</f>
        <v>64</v>
      </c>
      <c r="J3" s="67"/>
    </row>
    <row r="4" s="1" customFormat="1" ht="16" customHeight="1" spans="1:10">
      <c r="A4" s="51"/>
      <c r="B4" s="51"/>
      <c r="C4" s="52" t="s">
        <v>12</v>
      </c>
      <c r="D4" s="53" t="s">
        <v>15</v>
      </c>
      <c r="E4" s="49" t="s">
        <v>16</v>
      </c>
      <c r="F4" s="50">
        <v>32</v>
      </c>
      <c r="G4" s="53">
        <v>1</v>
      </c>
      <c r="H4" s="48">
        <f t="shared" si="0"/>
        <v>32</v>
      </c>
      <c r="I4" s="51"/>
      <c r="J4" s="67"/>
    </row>
    <row r="5" s="1" customFormat="1" ht="16" customHeight="1" spans="1:10">
      <c r="A5" s="48">
        <v>2</v>
      </c>
      <c r="B5" s="48" t="s">
        <v>17</v>
      </c>
      <c r="C5" s="52" t="s">
        <v>18</v>
      </c>
      <c r="D5" s="53" t="s">
        <v>19</v>
      </c>
      <c r="E5" s="49" t="s">
        <v>16</v>
      </c>
      <c r="F5" s="50">
        <v>40</v>
      </c>
      <c r="G5" s="53">
        <v>1</v>
      </c>
      <c r="H5" s="48">
        <f t="shared" si="0"/>
        <v>40</v>
      </c>
      <c r="I5" s="48">
        <f t="shared" si="1"/>
        <v>68</v>
      </c>
      <c r="J5" s="67"/>
    </row>
    <row r="6" s="1" customFormat="1" ht="16" customHeight="1" spans="1:10">
      <c r="A6" s="51"/>
      <c r="B6" s="51"/>
      <c r="C6" s="52" t="s">
        <v>20</v>
      </c>
      <c r="D6" s="53" t="s">
        <v>19</v>
      </c>
      <c r="E6" s="49" t="s">
        <v>16</v>
      </c>
      <c r="F6" s="50">
        <v>28</v>
      </c>
      <c r="G6" s="53">
        <v>1</v>
      </c>
      <c r="H6" s="48">
        <f t="shared" si="0"/>
        <v>28</v>
      </c>
      <c r="I6" s="51"/>
      <c r="J6" s="67"/>
    </row>
    <row r="7" s="1" customFormat="1" ht="16" customHeight="1" spans="1:10">
      <c r="A7" s="45">
        <v>3</v>
      </c>
      <c r="B7" s="45" t="s">
        <v>21</v>
      </c>
      <c r="C7" s="54" t="s">
        <v>12</v>
      </c>
      <c r="D7" s="53" t="s">
        <v>15</v>
      </c>
      <c r="E7" s="49" t="s">
        <v>14</v>
      </c>
      <c r="F7" s="50">
        <v>32</v>
      </c>
      <c r="G7" s="53">
        <v>1</v>
      </c>
      <c r="H7" s="48">
        <f t="shared" si="0"/>
        <v>32</v>
      </c>
      <c r="I7" s="45">
        <f>H7</f>
        <v>32</v>
      </c>
      <c r="J7" s="67"/>
    </row>
    <row r="8" s="1" customFormat="1" ht="16" customHeight="1" spans="1:10">
      <c r="A8" s="55">
        <v>4</v>
      </c>
      <c r="B8" s="55" t="s">
        <v>22</v>
      </c>
      <c r="C8" s="52" t="s">
        <v>23</v>
      </c>
      <c r="D8" s="53" t="s">
        <v>24</v>
      </c>
      <c r="E8" s="49" t="s">
        <v>25</v>
      </c>
      <c r="F8" s="50">
        <v>16</v>
      </c>
      <c r="G8" s="53">
        <v>1</v>
      </c>
      <c r="H8" s="48">
        <f t="shared" si="0"/>
        <v>16</v>
      </c>
      <c r="I8" s="55">
        <f t="shared" si="1"/>
        <v>20</v>
      </c>
      <c r="J8" s="67"/>
    </row>
    <row r="9" s="1" customFormat="1" ht="16" customHeight="1" spans="1:10">
      <c r="A9" s="56"/>
      <c r="B9" s="56"/>
      <c r="C9" s="52" t="s">
        <v>26</v>
      </c>
      <c r="D9" s="53" t="s">
        <v>24</v>
      </c>
      <c r="E9" s="49" t="s">
        <v>14</v>
      </c>
      <c r="F9" s="50">
        <v>4</v>
      </c>
      <c r="G9" s="53">
        <v>1</v>
      </c>
      <c r="H9" s="48">
        <f t="shared" si="0"/>
        <v>4</v>
      </c>
      <c r="I9" s="56"/>
      <c r="J9" s="67"/>
    </row>
    <row r="10" s="1" customFormat="1" ht="16" customHeight="1" spans="1:10">
      <c r="A10" s="45">
        <v>5</v>
      </c>
      <c r="B10" s="45" t="s">
        <v>27</v>
      </c>
      <c r="C10" s="45" t="s">
        <v>28</v>
      </c>
      <c r="D10" s="49" t="s">
        <v>29</v>
      </c>
      <c r="E10" s="49" t="s">
        <v>30</v>
      </c>
      <c r="F10" s="50">
        <v>16</v>
      </c>
      <c r="G10" s="45">
        <v>1</v>
      </c>
      <c r="H10" s="48">
        <f t="shared" si="0"/>
        <v>16</v>
      </c>
      <c r="I10" s="45">
        <f>H10</f>
        <v>16</v>
      </c>
      <c r="J10" s="68"/>
    </row>
    <row r="11" s="1" customFormat="1" ht="16" customHeight="1" spans="1:12">
      <c r="A11" s="55">
        <v>6</v>
      </c>
      <c r="B11" s="55" t="s">
        <v>31</v>
      </c>
      <c r="C11" s="52" t="s">
        <v>32</v>
      </c>
      <c r="D11" s="53" t="s">
        <v>33</v>
      </c>
      <c r="E11" s="49" t="s">
        <v>14</v>
      </c>
      <c r="F11" s="50">
        <v>4</v>
      </c>
      <c r="G11" s="53">
        <v>1</v>
      </c>
      <c r="H11" s="48">
        <f t="shared" si="0"/>
        <v>4</v>
      </c>
      <c r="I11" s="55">
        <f>H11+H12+H13</f>
        <v>16</v>
      </c>
      <c r="J11" s="67"/>
      <c r="L11" s="69"/>
    </row>
    <row r="12" s="1" customFormat="1" ht="16" customHeight="1" spans="1:10">
      <c r="A12" s="57"/>
      <c r="B12" s="57"/>
      <c r="C12" s="52" t="s">
        <v>34</v>
      </c>
      <c r="D12" s="53" t="s">
        <v>35</v>
      </c>
      <c r="E12" s="49" t="s">
        <v>25</v>
      </c>
      <c r="F12" s="50">
        <v>8</v>
      </c>
      <c r="G12" s="53">
        <v>1</v>
      </c>
      <c r="H12" s="48">
        <f t="shared" si="0"/>
        <v>8</v>
      </c>
      <c r="I12" s="57"/>
      <c r="J12" s="67"/>
    </row>
    <row r="13" s="1" customFormat="1" ht="16" customHeight="1" spans="1:10">
      <c r="A13" s="56"/>
      <c r="B13" s="56"/>
      <c r="C13" s="52" t="s">
        <v>36</v>
      </c>
      <c r="D13" s="53" t="s">
        <v>35</v>
      </c>
      <c r="E13" s="49" t="s">
        <v>14</v>
      </c>
      <c r="F13" s="50">
        <v>4</v>
      </c>
      <c r="G13" s="53">
        <v>1</v>
      </c>
      <c r="H13" s="48">
        <f t="shared" si="0"/>
        <v>4</v>
      </c>
      <c r="I13" s="56"/>
      <c r="J13" s="67"/>
    </row>
    <row r="14" s="1" customFormat="1" ht="16" customHeight="1" spans="1:10">
      <c r="A14" s="55">
        <v>7</v>
      </c>
      <c r="B14" s="55" t="s">
        <v>37</v>
      </c>
      <c r="C14" s="52" t="s">
        <v>38</v>
      </c>
      <c r="D14" s="53" t="s">
        <v>39</v>
      </c>
      <c r="E14" s="49" t="s">
        <v>40</v>
      </c>
      <c r="F14" s="50">
        <v>8</v>
      </c>
      <c r="G14" s="53">
        <v>1</v>
      </c>
      <c r="H14" s="48">
        <f t="shared" si="0"/>
        <v>8</v>
      </c>
      <c r="I14" s="55">
        <f>H14+H15+H16+H17</f>
        <v>32</v>
      </c>
      <c r="J14" s="67"/>
    </row>
    <row r="15" s="1" customFormat="1" ht="16" customHeight="1" spans="1:10">
      <c r="A15" s="57"/>
      <c r="B15" s="57"/>
      <c r="C15" s="52" t="s">
        <v>41</v>
      </c>
      <c r="D15" s="53" t="s">
        <v>39</v>
      </c>
      <c r="E15" s="49" t="s">
        <v>42</v>
      </c>
      <c r="F15" s="50">
        <v>8</v>
      </c>
      <c r="G15" s="53">
        <v>1</v>
      </c>
      <c r="H15" s="48">
        <f t="shared" si="0"/>
        <v>8</v>
      </c>
      <c r="I15" s="57"/>
      <c r="J15" s="67"/>
    </row>
    <row r="16" s="1" customFormat="1" ht="16" customHeight="1" spans="1:10">
      <c r="A16" s="57"/>
      <c r="B16" s="57"/>
      <c r="C16" s="52" t="s">
        <v>43</v>
      </c>
      <c r="D16" s="53" t="s">
        <v>39</v>
      </c>
      <c r="E16" s="49" t="s">
        <v>14</v>
      </c>
      <c r="F16" s="50">
        <v>8</v>
      </c>
      <c r="G16" s="53">
        <v>1</v>
      </c>
      <c r="H16" s="48">
        <f t="shared" si="0"/>
        <v>8</v>
      </c>
      <c r="I16" s="57"/>
      <c r="J16" s="67"/>
    </row>
    <row r="17" s="1" customFormat="1" ht="16" customHeight="1" spans="1:10">
      <c r="A17" s="56"/>
      <c r="B17" s="56"/>
      <c r="C17" s="52" t="s">
        <v>44</v>
      </c>
      <c r="D17" s="53" t="s">
        <v>39</v>
      </c>
      <c r="E17" s="49" t="s">
        <v>16</v>
      </c>
      <c r="F17" s="50">
        <v>8</v>
      </c>
      <c r="G17" s="53">
        <v>1</v>
      </c>
      <c r="H17" s="48">
        <f t="shared" si="0"/>
        <v>8</v>
      </c>
      <c r="I17" s="56"/>
      <c r="J17" s="67"/>
    </row>
    <row r="18" s="1" customFormat="1" ht="16" customHeight="1" spans="1:11">
      <c r="A18" s="48">
        <v>8</v>
      </c>
      <c r="B18" s="48" t="s">
        <v>45</v>
      </c>
      <c r="C18" s="52" t="s">
        <v>46</v>
      </c>
      <c r="D18" s="53" t="s">
        <v>13</v>
      </c>
      <c r="E18" s="49" t="s">
        <v>25</v>
      </c>
      <c r="F18" s="50">
        <v>24</v>
      </c>
      <c r="G18" s="53">
        <v>1</v>
      </c>
      <c r="H18" s="48">
        <f t="shared" si="0"/>
        <v>24</v>
      </c>
      <c r="I18" s="48">
        <f>H18+H19+H20+H21</f>
        <v>56</v>
      </c>
      <c r="J18" s="67"/>
      <c r="K18" s="69"/>
    </row>
    <row r="19" s="1" customFormat="1" ht="16" customHeight="1" spans="1:10">
      <c r="A19" s="58"/>
      <c r="B19" s="58"/>
      <c r="C19" s="52" t="s">
        <v>46</v>
      </c>
      <c r="D19" s="53" t="s">
        <v>15</v>
      </c>
      <c r="E19" s="49" t="s">
        <v>25</v>
      </c>
      <c r="F19" s="50">
        <v>16</v>
      </c>
      <c r="G19" s="53">
        <v>1</v>
      </c>
      <c r="H19" s="48">
        <f t="shared" si="0"/>
        <v>16</v>
      </c>
      <c r="I19" s="58"/>
      <c r="J19" s="67"/>
    </row>
    <row r="20" s="1" customFormat="1" ht="16" customHeight="1" spans="1:10">
      <c r="A20" s="58"/>
      <c r="B20" s="58"/>
      <c r="C20" s="52" t="s">
        <v>46</v>
      </c>
      <c r="D20" s="53" t="s">
        <v>15</v>
      </c>
      <c r="E20" s="49" t="s">
        <v>47</v>
      </c>
      <c r="F20" s="50">
        <v>12</v>
      </c>
      <c r="G20" s="53">
        <v>1</v>
      </c>
      <c r="H20" s="48">
        <f t="shared" si="0"/>
        <v>12</v>
      </c>
      <c r="I20" s="58"/>
      <c r="J20" s="67"/>
    </row>
    <row r="21" s="1" customFormat="1" ht="16" customHeight="1" spans="1:10">
      <c r="A21" s="59"/>
      <c r="B21" s="59"/>
      <c r="C21" s="49" t="s">
        <v>46</v>
      </c>
      <c r="D21" s="60" t="s">
        <v>15</v>
      </c>
      <c r="E21" s="49" t="s">
        <v>48</v>
      </c>
      <c r="F21" s="50">
        <v>4</v>
      </c>
      <c r="G21" s="45">
        <v>1</v>
      </c>
      <c r="H21" s="48">
        <f t="shared" si="0"/>
        <v>4</v>
      </c>
      <c r="I21" s="59"/>
      <c r="J21" s="67"/>
    </row>
    <row r="22" s="1" customFormat="1" ht="16" customHeight="1" spans="1:10">
      <c r="A22" s="45">
        <v>9</v>
      </c>
      <c r="B22" s="45" t="s">
        <v>49</v>
      </c>
      <c r="C22" s="52" t="s">
        <v>50</v>
      </c>
      <c r="D22" s="53" t="s">
        <v>19</v>
      </c>
      <c r="E22" s="49" t="s">
        <v>25</v>
      </c>
      <c r="F22" s="50">
        <v>32</v>
      </c>
      <c r="G22" s="53">
        <v>1</v>
      </c>
      <c r="H22" s="48">
        <f t="shared" si="0"/>
        <v>32</v>
      </c>
      <c r="I22" s="45">
        <f>H22</f>
        <v>32</v>
      </c>
      <c r="J22" s="67"/>
    </row>
    <row r="23" s="1" customFormat="1" ht="16" customHeight="1" spans="1:10">
      <c r="A23" s="45">
        <v>10</v>
      </c>
      <c r="B23" s="45" t="s">
        <v>51</v>
      </c>
      <c r="C23" s="52" t="s">
        <v>52</v>
      </c>
      <c r="D23" s="53" t="s">
        <v>19</v>
      </c>
      <c r="E23" s="49" t="s">
        <v>42</v>
      </c>
      <c r="F23" s="50">
        <v>36</v>
      </c>
      <c r="G23" s="53">
        <v>1</v>
      </c>
      <c r="H23" s="45">
        <f t="shared" si="0"/>
        <v>36</v>
      </c>
      <c r="I23" s="45">
        <f>H23</f>
        <v>36</v>
      </c>
      <c r="J23" s="67"/>
    </row>
    <row r="24" s="1" customFormat="1" ht="16" customHeight="1" spans="1:10">
      <c r="A24" s="55">
        <v>11</v>
      </c>
      <c r="B24" s="55" t="s">
        <v>53</v>
      </c>
      <c r="C24" s="52" t="s">
        <v>54</v>
      </c>
      <c r="D24" s="53" t="s">
        <v>39</v>
      </c>
      <c r="E24" s="49" t="s">
        <v>40</v>
      </c>
      <c r="F24" s="50">
        <v>8</v>
      </c>
      <c r="G24" s="53">
        <v>1</v>
      </c>
      <c r="H24" s="48">
        <f t="shared" si="0"/>
        <v>8</v>
      </c>
      <c r="I24" s="55">
        <f>H24+H25</f>
        <v>16</v>
      </c>
      <c r="J24" s="67"/>
    </row>
    <row r="25" s="1" customFormat="1" ht="16" customHeight="1" spans="1:10">
      <c r="A25" s="56"/>
      <c r="B25" s="56"/>
      <c r="C25" s="52" t="s">
        <v>55</v>
      </c>
      <c r="D25" s="53" t="s">
        <v>39</v>
      </c>
      <c r="E25" s="49" t="s">
        <v>42</v>
      </c>
      <c r="F25" s="50">
        <v>8</v>
      </c>
      <c r="G25" s="53">
        <v>1</v>
      </c>
      <c r="H25" s="48">
        <f t="shared" si="0"/>
        <v>8</v>
      </c>
      <c r="I25" s="56"/>
      <c r="J25" s="67"/>
    </row>
    <row r="26" s="1" customFormat="1" ht="16" customHeight="1" spans="1:10">
      <c r="A26" s="48">
        <v>12</v>
      </c>
      <c r="B26" s="48" t="s">
        <v>56</v>
      </c>
      <c r="C26" s="45" t="s">
        <v>57</v>
      </c>
      <c r="D26" s="49" t="s">
        <v>24</v>
      </c>
      <c r="E26" s="49">
        <v>191</v>
      </c>
      <c r="F26" s="50">
        <v>16</v>
      </c>
      <c r="G26" s="45">
        <v>1</v>
      </c>
      <c r="H26" s="48">
        <f t="shared" si="0"/>
        <v>16</v>
      </c>
      <c r="I26" s="48">
        <f>H26+H27+H28</f>
        <v>36</v>
      </c>
      <c r="J26" s="67"/>
    </row>
    <row r="27" s="1" customFormat="1" ht="16" customHeight="1" spans="1:10">
      <c r="A27" s="58"/>
      <c r="B27" s="58"/>
      <c r="C27" s="52" t="s">
        <v>58</v>
      </c>
      <c r="D27" s="53" t="s">
        <v>24</v>
      </c>
      <c r="E27" s="49" t="s">
        <v>40</v>
      </c>
      <c r="F27" s="50">
        <v>16</v>
      </c>
      <c r="G27" s="53">
        <v>1</v>
      </c>
      <c r="H27" s="48">
        <f t="shared" si="0"/>
        <v>16</v>
      </c>
      <c r="I27" s="58"/>
      <c r="J27" s="67"/>
    </row>
    <row r="28" s="1" customFormat="1" ht="16" customHeight="1" spans="1:10">
      <c r="A28" s="59"/>
      <c r="B28" s="59"/>
      <c r="C28" s="52" t="s">
        <v>26</v>
      </c>
      <c r="D28" s="53" t="s">
        <v>24</v>
      </c>
      <c r="E28" s="49" t="s">
        <v>14</v>
      </c>
      <c r="F28" s="50">
        <v>4</v>
      </c>
      <c r="G28" s="53">
        <v>1</v>
      </c>
      <c r="H28" s="48">
        <f t="shared" si="0"/>
        <v>4</v>
      </c>
      <c r="I28" s="59"/>
      <c r="J28" s="67"/>
    </row>
    <row r="29" s="1" customFormat="1" ht="16" customHeight="1" spans="1:10">
      <c r="A29" s="55">
        <v>13</v>
      </c>
      <c r="B29" s="55" t="s">
        <v>59</v>
      </c>
      <c r="C29" s="52" t="s">
        <v>60</v>
      </c>
      <c r="D29" s="53" t="s">
        <v>39</v>
      </c>
      <c r="E29" s="49" t="s">
        <v>61</v>
      </c>
      <c r="F29" s="50">
        <v>8</v>
      </c>
      <c r="G29" s="53">
        <v>1</v>
      </c>
      <c r="H29" s="48">
        <f t="shared" si="0"/>
        <v>8</v>
      </c>
      <c r="I29" s="55">
        <f>H29+H30+H31+H32</f>
        <v>32</v>
      </c>
      <c r="J29" s="67"/>
    </row>
    <row r="30" s="1" customFormat="1" ht="16" customHeight="1" spans="1:10">
      <c r="A30" s="57"/>
      <c r="B30" s="57"/>
      <c r="C30" s="52" t="s">
        <v>62</v>
      </c>
      <c r="D30" s="53" t="s">
        <v>39</v>
      </c>
      <c r="E30" s="49" t="s">
        <v>25</v>
      </c>
      <c r="F30" s="50">
        <v>8</v>
      </c>
      <c r="G30" s="53">
        <v>1</v>
      </c>
      <c r="H30" s="48">
        <f t="shared" si="0"/>
        <v>8</v>
      </c>
      <c r="I30" s="57"/>
      <c r="J30" s="67"/>
    </row>
    <row r="31" s="1" customFormat="1" ht="16" customHeight="1" spans="1:10">
      <c r="A31" s="57"/>
      <c r="B31" s="57"/>
      <c r="C31" s="52" t="s">
        <v>63</v>
      </c>
      <c r="D31" s="53" t="s">
        <v>39</v>
      </c>
      <c r="E31" s="49" t="s">
        <v>42</v>
      </c>
      <c r="F31" s="50">
        <v>8</v>
      </c>
      <c r="G31" s="53">
        <v>1</v>
      </c>
      <c r="H31" s="48">
        <f t="shared" si="0"/>
        <v>8</v>
      </c>
      <c r="I31" s="57"/>
      <c r="J31" s="67"/>
    </row>
    <row r="32" s="1" customFormat="1" ht="16" customHeight="1" spans="1:10">
      <c r="A32" s="56"/>
      <c r="B32" s="56"/>
      <c r="C32" s="52" t="s">
        <v>64</v>
      </c>
      <c r="D32" s="53" t="s">
        <v>39</v>
      </c>
      <c r="E32" s="49" t="s">
        <v>40</v>
      </c>
      <c r="F32" s="50">
        <v>8</v>
      </c>
      <c r="G32" s="53">
        <v>1</v>
      </c>
      <c r="H32" s="48">
        <f t="shared" si="0"/>
        <v>8</v>
      </c>
      <c r="I32" s="56"/>
      <c r="J32" s="67"/>
    </row>
    <row r="33" s="1" customFormat="1" ht="16" customHeight="1" spans="1:10">
      <c r="A33" s="48">
        <v>14</v>
      </c>
      <c r="B33" s="48" t="s">
        <v>65</v>
      </c>
      <c r="C33" s="45" t="s">
        <v>66</v>
      </c>
      <c r="D33" s="49" t="s">
        <v>13</v>
      </c>
      <c r="E33" s="49" t="s">
        <v>40</v>
      </c>
      <c r="F33" s="50">
        <v>4</v>
      </c>
      <c r="G33" s="45">
        <v>1</v>
      </c>
      <c r="H33" s="48">
        <f t="shared" si="0"/>
        <v>4</v>
      </c>
      <c r="I33" s="48">
        <f>H33+H34+H35+H36+H37</f>
        <v>52</v>
      </c>
      <c r="J33" s="67"/>
    </row>
    <row r="34" s="1" customFormat="1" ht="16" customHeight="1" spans="1:10">
      <c r="A34" s="61"/>
      <c r="B34" s="61"/>
      <c r="C34" s="52" t="s">
        <v>66</v>
      </c>
      <c r="D34" s="53" t="s">
        <v>15</v>
      </c>
      <c r="E34" s="49" t="s">
        <v>40</v>
      </c>
      <c r="F34" s="50">
        <v>4</v>
      </c>
      <c r="G34" s="53">
        <v>1</v>
      </c>
      <c r="H34" s="48">
        <f t="shared" si="0"/>
        <v>4</v>
      </c>
      <c r="I34" s="61"/>
      <c r="J34" s="67"/>
    </row>
    <row r="35" s="1" customFormat="1" ht="16" customHeight="1" spans="1:10">
      <c r="A35" s="58"/>
      <c r="B35" s="58"/>
      <c r="C35" s="52" t="s">
        <v>66</v>
      </c>
      <c r="D35" s="53" t="s">
        <v>15</v>
      </c>
      <c r="E35" s="49" t="s">
        <v>42</v>
      </c>
      <c r="F35" s="50">
        <v>32</v>
      </c>
      <c r="G35" s="53">
        <v>1</v>
      </c>
      <c r="H35" s="48">
        <f t="shared" si="0"/>
        <v>32</v>
      </c>
      <c r="I35" s="58"/>
      <c r="J35" s="67"/>
    </row>
    <row r="36" s="1" customFormat="1" ht="16" customHeight="1" spans="1:10">
      <c r="A36" s="58"/>
      <c r="B36" s="58"/>
      <c r="C36" s="45" t="s">
        <v>66</v>
      </c>
      <c r="D36" s="60" t="s">
        <v>15</v>
      </c>
      <c r="E36" s="49" t="s">
        <v>67</v>
      </c>
      <c r="F36" s="50">
        <v>4</v>
      </c>
      <c r="G36" s="45">
        <v>1</v>
      </c>
      <c r="H36" s="48">
        <f t="shared" si="0"/>
        <v>4</v>
      </c>
      <c r="I36" s="58"/>
      <c r="J36" s="67"/>
    </row>
    <row r="37" s="1" customFormat="1" ht="16" customHeight="1" spans="1:10">
      <c r="A37" s="59"/>
      <c r="B37" s="59"/>
      <c r="C37" s="62" t="s">
        <v>68</v>
      </c>
      <c r="D37" s="53" t="s">
        <v>69</v>
      </c>
      <c r="E37" s="49" t="s">
        <v>70</v>
      </c>
      <c r="F37" s="50">
        <v>8</v>
      </c>
      <c r="G37" s="53">
        <v>1</v>
      </c>
      <c r="H37" s="48">
        <f t="shared" si="0"/>
        <v>8</v>
      </c>
      <c r="I37" s="59"/>
      <c r="J37" s="67"/>
    </row>
    <row r="38" s="1" customFormat="1" ht="16" customHeight="1" spans="1:10">
      <c r="A38" s="48">
        <v>15</v>
      </c>
      <c r="B38" s="48" t="s">
        <v>71</v>
      </c>
      <c r="C38" s="45" t="s">
        <v>72</v>
      </c>
      <c r="D38" s="49" t="s">
        <v>73</v>
      </c>
      <c r="E38" s="49" t="s">
        <v>40</v>
      </c>
      <c r="F38" s="50">
        <v>12</v>
      </c>
      <c r="G38" s="45">
        <v>1</v>
      </c>
      <c r="H38" s="48">
        <f t="shared" si="0"/>
        <v>12</v>
      </c>
      <c r="I38" s="48">
        <f>H38+H39+H40+H41+H42</f>
        <v>81</v>
      </c>
      <c r="J38" s="67"/>
    </row>
    <row r="39" s="1" customFormat="1" ht="16" customHeight="1" spans="1:10">
      <c r="A39" s="58"/>
      <c r="B39" s="58"/>
      <c r="C39" s="45" t="s">
        <v>74</v>
      </c>
      <c r="D39" s="49" t="s">
        <v>75</v>
      </c>
      <c r="E39" s="49" t="s">
        <v>14</v>
      </c>
      <c r="F39" s="50">
        <v>12</v>
      </c>
      <c r="G39" s="45">
        <v>1</v>
      </c>
      <c r="H39" s="48">
        <f t="shared" si="0"/>
        <v>12</v>
      </c>
      <c r="I39" s="58"/>
      <c r="J39" s="67"/>
    </row>
    <row r="40" s="1" customFormat="1" ht="16" customHeight="1" spans="1:10">
      <c r="A40" s="58"/>
      <c r="B40" s="58"/>
      <c r="C40" s="52" t="s">
        <v>76</v>
      </c>
      <c r="D40" s="53" t="s">
        <v>77</v>
      </c>
      <c r="E40" s="49" t="s">
        <v>14</v>
      </c>
      <c r="F40" s="50">
        <v>5</v>
      </c>
      <c r="G40" s="53">
        <v>1</v>
      </c>
      <c r="H40" s="48">
        <f t="shared" si="0"/>
        <v>5</v>
      </c>
      <c r="I40" s="58"/>
      <c r="J40" s="67"/>
    </row>
    <row r="41" s="1" customFormat="1" ht="16" customHeight="1" spans="1:10">
      <c r="A41" s="58"/>
      <c r="B41" s="58"/>
      <c r="C41" s="52" t="s">
        <v>78</v>
      </c>
      <c r="D41" s="53" t="s">
        <v>77</v>
      </c>
      <c r="E41" s="49" t="s">
        <v>61</v>
      </c>
      <c r="F41" s="50">
        <v>28</v>
      </c>
      <c r="G41" s="53">
        <v>1</v>
      </c>
      <c r="H41" s="48">
        <f t="shared" si="0"/>
        <v>28</v>
      </c>
      <c r="I41" s="58"/>
      <c r="J41" s="67"/>
    </row>
    <row r="42" s="1" customFormat="1" ht="16" customHeight="1" spans="1:10">
      <c r="A42" s="59"/>
      <c r="B42" s="59"/>
      <c r="C42" s="63" t="s">
        <v>79</v>
      </c>
      <c r="D42" s="64" t="s">
        <v>80</v>
      </c>
      <c r="E42" s="49">
        <v>192</v>
      </c>
      <c r="F42" s="50">
        <v>24</v>
      </c>
      <c r="G42" s="53">
        <v>1</v>
      </c>
      <c r="H42" s="48">
        <f t="shared" si="0"/>
        <v>24</v>
      </c>
      <c r="I42" s="59"/>
      <c r="J42" s="67"/>
    </row>
    <row r="43" s="1" customFormat="1" ht="16" customHeight="1" spans="1:10">
      <c r="A43" s="53">
        <v>16</v>
      </c>
      <c r="B43" s="53" t="s">
        <v>81</v>
      </c>
      <c r="C43" s="52" t="s">
        <v>76</v>
      </c>
      <c r="D43" s="53" t="s">
        <v>77</v>
      </c>
      <c r="E43" s="49" t="s">
        <v>14</v>
      </c>
      <c r="F43" s="50">
        <v>32</v>
      </c>
      <c r="G43" s="53">
        <v>1</v>
      </c>
      <c r="H43" s="48">
        <f t="shared" si="0"/>
        <v>32</v>
      </c>
      <c r="I43" s="53">
        <f>H43</f>
        <v>32</v>
      </c>
      <c r="J43" s="67"/>
    </row>
    <row r="44" s="1" customFormat="1" ht="16" customHeight="1" spans="1:10">
      <c r="A44" s="55">
        <v>17</v>
      </c>
      <c r="B44" s="55" t="s">
        <v>82</v>
      </c>
      <c r="C44" s="52" t="s">
        <v>26</v>
      </c>
      <c r="D44" s="53" t="s">
        <v>24</v>
      </c>
      <c r="E44" s="49" t="s">
        <v>14</v>
      </c>
      <c r="F44" s="50">
        <v>4</v>
      </c>
      <c r="G44" s="53">
        <v>1</v>
      </c>
      <c r="H44" s="48">
        <f t="shared" si="0"/>
        <v>4</v>
      </c>
      <c r="I44" s="55">
        <f>H44+H45</f>
        <v>20</v>
      </c>
      <c r="J44" s="67"/>
    </row>
    <row r="45" s="1" customFormat="1" ht="16" customHeight="1" spans="1:10">
      <c r="A45" s="56"/>
      <c r="B45" s="56"/>
      <c r="C45" s="52" t="s">
        <v>83</v>
      </c>
      <c r="D45" s="53" t="s">
        <v>24</v>
      </c>
      <c r="E45" s="49" t="s">
        <v>14</v>
      </c>
      <c r="F45" s="50">
        <v>16</v>
      </c>
      <c r="G45" s="53">
        <v>1</v>
      </c>
      <c r="H45" s="48">
        <f t="shared" si="0"/>
        <v>16</v>
      </c>
      <c r="I45" s="56"/>
      <c r="J45" s="67"/>
    </row>
    <row r="46" s="1" customFormat="1" ht="16" customHeight="1" spans="1:10">
      <c r="A46" s="48">
        <v>18</v>
      </c>
      <c r="B46" s="48" t="s">
        <v>84</v>
      </c>
      <c r="C46" s="45" t="s">
        <v>66</v>
      </c>
      <c r="D46" s="49" t="s">
        <v>85</v>
      </c>
      <c r="E46" s="49" t="s">
        <v>86</v>
      </c>
      <c r="F46" s="50">
        <v>4</v>
      </c>
      <c r="G46" s="45">
        <v>1</v>
      </c>
      <c r="H46" s="48">
        <f t="shared" si="0"/>
        <v>4</v>
      </c>
      <c r="I46" s="48">
        <f>H46+H47</f>
        <v>8</v>
      </c>
      <c r="J46" s="67"/>
    </row>
    <row r="47" s="1" customFormat="1" ht="16" customHeight="1" spans="1:10">
      <c r="A47" s="51"/>
      <c r="B47" s="51"/>
      <c r="C47" s="45" t="s">
        <v>66</v>
      </c>
      <c r="D47" s="60" t="s">
        <v>15</v>
      </c>
      <c r="E47" s="65">
        <v>191192</v>
      </c>
      <c r="F47" s="50">
        <v>4</v>
      </c>
      <c r="G47" s="45">
        <v>1</v>
      </c>
      <c r="H47" s="48">
        <f t="shared" si="0"/>
        <v>4</v>
      </c>
      <c r="I47" s="51"/>
      <c r="J47" s="67"/>
    </row>
    <row r="48" s="1" customFormat="1" ht="16" customHeight="1" spans="1:10">
      <c r="A48" s="48">
        <v>19</v>
      </c>
      <c r="B48" s="48" t="s">
        <v>87</v>
      </c>
      <c r="C48" s="49" t="s">
        <v>88</v>
      </c>
      <c r="D48" s="49" t="s">
        <v>77</v>
      </c>
      <c r="E48" s="49">
        <v>191</v>
      </c>
      <c r="F48" s="50">
        <v>12</v>
      </c>
      <c r="G48" s="45">
        <v>1</v>
      </c>
      <c r="H48" s="48">
        <f t="shared" si="0"/>
        <v>12</v>
      </c>
      <c r="I48" s="48">
        <f>H48+H49+H50+H51</f>
        <v>76</v>
      </c>
      <c r="J48" s="67"/>
    </row>
    <row r="49" s="1" customFormat="1" ht="16" customHeight="1" spans="1:10">
      <c r="A49" s="58"/>
      <c r="B49" s="58"/>
      <c r="C49" s="49" t="s">
        <v>89</v>
      </c>
      <c r="D49" s="49" t="s">
        <v>77</v>
      </c>
      <c r="E49" s="49">
        <v>192</v>
      </c>
      <c r="F49" s="50">
        <v>12</v>
      </c>
      <c r="G49" s="45">
        <v>1</v>
      </c>
      <c r="H49" s="48">
        <f t="shared" si="0"/>
        <v>12</v>
      </c>
      <c r="I49" s="58"/>
      <c r="J49" s="67"/>
    </row>
    <row r="50" s="1" customFormat="1" ht="16" customHeight="1" spans="1:10">
      <c r="A50" s="58"/>
      <c r="B50" s="58"/>
      <c r="C50" s="52" t="s">
        <v>90</v>
      </c>
      <c r="D50" s="53" t="s">
        <v>77</v>
      </c>
      <c r="E50" s="49" t="s">
        <v>25</v>
      </c>
      <c r="F50" s="50">
        <v>28</v>
      </c>
      <c r="G50" s="53">
        <v>1</v>
      </c>
      <c r="H50" s="48">
        <f t="shared" si="0"/>
        <v>28</v>
      </c>
      <c r="I50" s="58"/>
      <c r="J50" s="67"/>
    </row>
    <row r="51" s="1" customFormat="1" ht="16" customHeight="1" spans="1:10">
      <c r="A51" s="59"/>
      <c r="B51" s="59"/>
      <c r="C51" s="66" t="s">
        <v>91</v>
      </c>
      <c r="D51" s="66" t="s">
        <v>92</v>
      </c>
      <c r="E51" s="49">
        <v>191</v>
      </c>
      <c r="F51" s="50">
        <v>24</v>
      </c>
      <c r="G51" s="53">
        <v>1</v>
      </c>
      <c r="H51" s="56">
        <f t="shared" si="0"/>
        <v>24</v>
      </c>
      <c r="I51" s="59"/>
      <c r="J51" s="67"/>
    </row>
    <row r="52" s="1" customFormat="1" ht="16" customHeight="1" spans="1:10">
      <c r="A52" s="55">
        <v>20</v>
      </c>
      <c r="B52" s="55" t="s">
        <v>93</v>
      </c>
      <c r="C52" s="52" t="s">
        <v>94</v>
      </c>
      <c r="D52" s="53" t="s">
        <v>39</v>
      </c>
      <c r="E52" s="49" t="s">
        <v>25</v>
      </c>
      <c r="F52" s="50">
        <v>8</v>
      </c>
      <c r="G52" s="53">
        <v>1</v>
      </c>
      <c r="H52" s="56">
        <f t="shared" si="0"/>
        <v>8</v>
      </c>
      <c r="I52" s="55">
        <f>H52+H53</f>
        <v>16</v>
      </c>
      <c r="J52" s="67"/>
    </row>
    <row r="53" s="1" customFormat="1" ht="16" customHeight="1" spans="1:10">
      <c r="A53" s="56"/>
      <c r="B53" s="56"/>
      <c r="C53" s="52" t="s">
        <v>95</v>
      </c>
      <c r="D53" s="53" t="s">
        <v>39</v>
      </c>
      <c r="E53" s="49" t="s">
        <v>61</v>
      </c>
      <c r="F53" s="50">
        <v>8</v>
      </c>
      <c r="G53" s="53">
        <v>1</v>
      </c>
      <c r="H53" s="56">
        <f t="shared" si="0"/>
        <v>8</v>
      </c>
      <c r="I53" s="56"/>
      <c r="J53" s="67"/>
    </row>
    <row r="54" s="1" customFormat="1" ht="16" customHeight="1" spans="1:10">
      <c r="A54" s="48">
        <v>21</v>
      </c>
      <c r="B54" s="48" t="s">
        <v>96</v>
      </c>
      <c r="C54" s="52" t="s">
        <v>97</v>
      </c>
      <c r="D54" s="53" t="s">
        <v>19</v>
      </c>
      <c r="E54" s="49" t="s">
        <v>14</v>
      </c>
      <c r="F54" s="50">
        <v>40</v>
      </c>
      <c r="G54" s="53">
        <v>1</v>
      </c>
      <c r="H54" s="56">
        <f t="shared" si="0"/>
        <v>40</v>
      </c>
      <c r="I54" s="48">
        <f>H54+H55+H56+H57</f>
        <v>100</v>
      </c>
      <c r="J54" s="67"/>
    </row>
    <row r="55" s="1" customFormat="1" ht="16" customHeight="1" spans="1:10">
      <c r="A55" s="58"/>
      <c r="B55" s="58"/>
      <c r="C55" s="52" t="s">
        <v>98</v>
      </c>
      <c r="D55" s="53" t="s">
        <v>19</v>
      </c>
      <c r="E55" s="49" t="s">
        <v>14</v>
      </c>
      <c r="F55" s="50">
        <v>28</v>
      </c>
      <c r="G55" s="53">
        <v>1</v>
      </c>
      <c r="H55" s="56">
        <f t="shared" si="0"/>
        <v>28</v>
      </c>
      <c r="I55" s="58"/>
      <c r="J55" s="67"/>
    </row>
    <row r="56" s="1" customFormat="1" ht="16" customHeight="1" spans="1:10">
      <c r="A56" s="58"/>
      <c r="B56" s="58"/>
      <c r="C56" s="52" t="s">
        <v>99</v>
      </c>
      <c r="D56" s="53" t="s">
        <v>19</v>
      </c>
      <c r="E56" s="49" t="s">
        <v>40</v>
      </c>
      <c r="F56" s="50">
        <v>16</v>
      </c>
      <c r="G56" s="53">
        <v>1</v>
      </c>
      <c r="H56" s="56">
        <f t="shared" si="0"/>
        <v>16</v>
      </c>
      <c r="I56" s="58"/>
      <c r="J56" s="67"/>
    </row>
    <row r="57" s="1" customFormat="1" ht="16" customHeight="1" spans="1:10">
      <c r="A57" s="59"/>
      <c r="B57" s="59"/>
      <c r="C57" s="52" t="s">
        <v>100</v>
      </c>
      <c r="D57" s="53" t="s">
        <v>19</v>
      </c>
      <c r="E57" s="49" t="s">
        <v>42</v>
      </c>
      <c r="F57" s="50">
        <v>16</v>
      </c>
      <c r="G57" s="53">
        <v>1</v>
      </c>
      <c r="H57" s="56">
        <f t="shared" si="0"/>
        <v>16</v>
      </c>
      <c r="I57" s="59"/>
      <c r="J57" s="67"/>
    </row>
    <row r="58" s="1" customFormat="1" ht="16" customHeight="1" spans="1:10">
      <c r="A58" s="55">
        <v>22</v>
      </c>
      <c r="B58" s="55" t="s">
        <v>101</v>
      </c>
      <c r="C58" s="52" t="s">
        <v>66</v>
      </c>
      <c r="D58" s="53" t="s">
        <v>15</v>
      </c>
      <c r="E58" s="49">
        <v>191</v>
      </c>
      <c r="F58" s="50">
        <v>28</v>
      </c>
      <c r="G58" s="53">
        <v>1</v>
      </c>
      <c r="H58" s="56">
        <f t="shared" si="0"/>
        <v>28</v>
      </c>
      <c r="I58" s="55">
        <f>H58+H59+H60+H61+H62+H63+H64+H65+H66</f>
        <v>72</v>
      </c>
      <c r="J58" s="67"/>
    </row>
    <row r="59" s="1" customFormat="1" ht="16" customHeight="1" spans="1:10">
      <c r="A59" s="58"/>
      <c r="B59" s="58"/>
      <c r="C59" s="52" t="s">
        <v>68</v>
      </c>
      <c r="D59" s="53" t="s">
        <v>15</v>
      </c>
      <c r="E59" s="49" t="s">
        <v>102</v>
      </c>
      <c r="F59" s="50">
        <v>8</v>
      </c>
      <c r="G59" s="53">
        <v>1</v>
      </c>
      <c r="H59" s="56">
        <f t="shared" si="0"/>
        <v>8</v>
      </c>
      <c r="I59" s="58"/>
      <c r="J59" s="67"/>
    </row>
    <row r="60" s="1" customFormat="1" ht="16" customHeight="1" spans="1:10">
      <c r="A60" s="58"/>
      <c r="B60" s="58"/>
      <c r="C60" s="49" t="s">
        <v>12</v>
      </c>
      <c r="D60" s="60" t="s">
        <v>15</v>
      </c>
      <c r="E60" s="49" t="s">
        <v>14</v>
      </c>
      <c r="F60" s="50">
        <v>4</v>
      </c>
      <c r="G60" s="45">
        <v>1</v>
      </c>
      <c r="H60" s="56">
        <f t="shared" si="0"/>
        <v>4</v>
      </c>
      <c r="I60" s="58"/>
      <c r="J60" s="67"/>
    </row>
    <row r="61" s="1" customFormat="1" ht="16" customHeight="1" spans="1:10">
      <c r="A61" s="58"/>
      <c r="B61" s="58"/>
      <c r="C61" s="49" t="s">
        <v>12</v>
      </c>
      <c r="D61" s="60" t="s">
        <v>15</v>
      </c>
      <c r="E61" s="49" t="s">
        <v>103</v>
      </c>
      <c r="F61" s="50">
        <v>4</v>
      </c>
      <c r="G61" s="45">
        <v>1</v>
      </c>
      <c r="H61" s="56">
        <f t="shared" si="0"/>
        <v>4</v>
      </c>
      <c r="I61" s="58"/>
      <c r="J61" s="67"/>
    </row>
    <row r="62" s="1" customFormat="1" ht="16" customHeight="1" spans="1:10">
      <c r="A62" s="58"/>
      <c r="B62" s="58"/>
      <c r="C62" s="52" t="s">
        <v>12</v>
      </c>
      <c r="D62" s="53" t="s">
        <v>15</v>
      </c>
      <c r="E62" s="49" t="s">
        <v>104</v>
      </c>
      <c r="F62" s="50">
        <v>12</v>
      </c>
      <c r="G62" s="53">
        <v>1</v>
      </c>
      <c r="H62" s="56">
        <f t="shared" si="0"/>
        <v>12</v>
      </c>
      <c r="I62" s="58"/>
      <c r="J62" s="67"/>
    </row>
    <row r="63" s="1" customFormat="1" ht="16" customHeight="1" spans="1:10">
      <c r="A63" s="58"/>
      <c r="B63" s="58"/>
      <c r="C63" s="49" t="s">
        <v>105</v>
      </c>
      <c r="D63" s="60" t="s">
        <v>15</v>
      </c>
      <c r="E63" s="49" t="s">
        <v>14</v>
      </c>
      <c r="F63" s="50">
        <v>4</v>
      </c>
      <c r="G63" s="45">
        <v>1</v>
      </c>
      <c r="H63" s="56">
        <f t="shared" si="0"/>
        <v>4</v>
      </c>
      <c r="I63" s="58"/>
      <c r="J63" s="67"/>
    </row>
    <row r="64" s="1" customFormat="1" ht="16" customHeight="1" spans="1:10">
      <c r="A64" s="58"/>
      <c r="B64" s="58"/>
      <c r="C64" s="49" t="s">
        <v>105</v>
      </c>
      <c r="D64" s="60" t="s">
        <v>15</v>
      </c>
      <c r="E64" s="49" t="s">
        <v>16</v>
      </c>
      <c r="F64" s="50">
        <v>4</v>
      </c>
      <c r="G64" s="45">
        <v>1</v>
      </c>
      <c r="H64" s="56">
        <f t="shared" si="0"/>
        <v>4</v>
      </c>
      <c r="I64" s="58"/>
      <c r="J64" s="67"/>
    </row>
    <row r="65" s="1" customFormat="1" ht="16" customHeight="1" spans="1:10">
      <c r="A65" s="58"/>
      <c r="B65" s="58"/>
      <c r="C65" s="49" t="s">
        <v>105</v>
      </c>
      <c r="D65" s="60" t="s">
        <v>15</v>
      </c>
      <c r="E65" s="49" t="s">
        <v>103</v>
      </c>
      <c r="F65" s="50">
        <v>4</v>
      </c>
      <c r="G65" s="45">
        <v>1</v>
      </c>
      <c r="H65" s="56">
        <f t="shared" si="0"/>
        <v>4</v>
      </c>
      <c r="I65" s="58"/>
      <c r="J65" s="67"/>
    </row>
    <row r="66" s="1" customFormat="1" ht="16" customHeight="1" spans="1:10">
      <c r="A66" s="59"/>
      <c r="B66" s="59"/>
      <c r="C66" s="49" t="s">
        <v>105</v>
      </c>
      <c r="D66" s="60" t="s">
        <v>15</v>
      </c>
      <c r="E66" s="49" t="s">
        <v>104</v>
      </c>
      <c r="F66" s="50">
        <v>4</v>
      </c>
      <c r="G66" s="45">
        <v>1</v>
      </c>
      <c r="H66" s="56">
        <f t="shared" si="0"/>
        <v>4</v>
      </c>
      <c r="I66" s="59"/>
      <c r="J66" s="67"/>
    </row>
    <row r="67" s="1" customFormat="1" ht="16" customHeight="1" spans="1:10">
      <c r="A67" s="55">
        <v>23</v>
      </c>
      <c r="B67" s="55" t="s">
        <v>106</v>
      </c>
      <c r="C67" s="52" t="s">
        <v>107</v>
      </c>
      <c r="D67" s="53" t="s">
        <v>108</v>
      </c>
      <c r="E67" s="49" t="s">
        <v>40</v>
      </c>
      <c r="F67" s="50">
        <v>12</v>
      </c>
      <c r="G67" s="53">
        <v>1</v>
      </c>
      <c r="H67" s="56">
        <f t="shared" ref="H67:H130" si="2">F67*G67</f>
        <v>12</v>
      </c>
      <c r="I67" s="55">
        <f>H67+H68+H69+H70+H71+H72</f>
        <v>48</v>
      </c>
      <c r="J67" s="67"/>
    </row>
    <row r="68" s="1" customFormat="1" ht="16" customHeight="1" spans="1:10">
      <c r="A68" s="58"/>
      <c r="B68" s="58"/>
      <c r="C68" s="52" t="s">
        <v>107</v>
      </c>
      <c r="D68" s="53" t="s">
        <v>108</v>
      </c>
      <c r="E68" s="49" t="s">
        <v>42</v>
      </c>
      <c r="F68" s="50">
        <v>12</v>
      </c>
      <c r="G68" s="53">
        <v>1</v>
      </c>
      <c r="H68" s="56">
        <f t="shared" si="2"/>
        <v>12</v>
      </c>
      <c r="I68" s="58"/>
      <c r="J68" s="67"/>
    </row>
    <row r="69" s="1" customFormat="1" ht="16" customHeight="1" spans="1:10">
      <c r="A69" s="58"/>
      <c r="B69" s="58"/>
      <c r="C69" s="52" t="s">
        <v>107</v>
      </c>
      <c r="D69" s="53" t="s">
        <v>108</v>
      </c>
      <c r="E69" s="49" t="s">
        <v>67</v>
      </c>
      <c r="F69" s="50">
        <v>12</v>
      </c>
      <c r="G69" s="53">
        <v>1</v>
      </c>
      <c r="H69" s="56">
        <f t="shared" si="2"/>
        <v>12</v>
      </c>
      <c r="I69" s="58"/>
      <c r="J69" s="67"/>
    </row>
    <row r="70" s="1" customFormat="1" ht="16" customHeight="1" spans="1:10">
      <c r="A70" s="58"/>
      <c r="B70" s="58"/>
      <c r="C70" s="49" t="s">
        <v>105</v>
      </c>
      <c r="D70" s="60" t="s">
        <v>108</v>
      </c>
      <c r="E70" s="49" t="s">
        <v>14</v>
      </c>
      <c r="F70" s="50">
        <v>4</v>
      </c>
      <c r="G70" s="45">
        <v>1</v>
      </c>
      <c r="H70" s="56">
        <f t="shared" si="2"/>
        <v>4</v>
      </c>
      <c r="I70" s="58"/>
      <c r="J70" s="67"/>
    </row>
    <row r="71" s="1" customFormat="1" ht="16" customHeight="1" spans="1:10">
      <c r="A71" s="58"/>
      <c r="B71" s="58"/>
      <c r="C71" s="49" t="s">
        <v>105</v>
      </c>
      <c r="D71" s="60" t="s">
        <v>108</v>
      </c>
      <c r="E71" s="49" t="s">
        <v>16</v>
      </c>
      <c r="F71" s="50">
        <v>4</v>
      </c>
      <c r="G71" s="45">
        <v>1</v>
      </c>
      <c r="H71" s="56">
        <f t="shared" si="2"/>
        <v>4</v>
      </c>
      <c r="I71" s="58"/>
      <c r="J71" s="67"/>
    </row>
    <row r="72" s="1" customFormat="1" ht="16" customHeight="1" spans="1:10">
      <c r="A72" s="59"/>
      <c r="B72" s="59"/>
      <c r="C72" s="49" t="s">
        <v>105</v>
      </c>
      <c r="D72" s="60" t="s">
        <v>108</v>
      </c>
      <c r="E72" s="49" t="s">
        <v>103</v>
      </c>
      <c r="F72" s="50">
        <v>4</v>
      </c>
      <c r="G72" s="45">
        <v>1</v>
      </c>
      <c r="H72" s="56">
        <f t="shared" si="2"/>
        <v>4</v>
      </c>
      <c r="I72" s="59"/>
      <c r="J72" s="67"/>
    </row>
    <row r="73" s="1" customFormat="1" ht="16" customHeight="1" spans="1:10">
      <c r="A73" s="55">
        <v>24</v>
      </c>
      <c r="B73" s="55" t="s">
        <v>109</v>
      </c>
      <c r="C73" s="52" t="s">
        <v>110</v>
      </c>
      <c r="D73" s="53" t="s">
        <v>39</v>
      </c>
      <c r="E73" s="49" t="s">
        <v>42</v>
      </c>
      <c r="F73" s="50">
        <v>4</v>
      </c>
      <c r="G73" s="53">
        <v>1</v>
      </c>
      <c r="H73" s="56">
        <f t="shared" si="2"/>
        <v>4</v>
      </c>
      <c r="I73" s="55">
        <f>H73+H74+H75+H76</f>
        <v>24</v>
      </c>
      <c r="J73" s="67"/>
    </row>
    <row r="74" s="1" customFormat="1" ht="16" customHeight="1" spans="1:10">
      <c r="A74" s="57"/>
      <c r="B74" s="57"/>
      <c r="C74" s="52" t="s">
        <v>111</v>
      </c>
      <c r="D74" s="53" t="s">
        <v>39</v>
      </c>
      <c r="E74" s="49" t="s">
        <v>40</v>
      </c>
      <c r="F74" s="50">
        <v>4</v>
      </c>
      <c r="G74" s="53">
        <v>1</v>
      </c>
      <c r="H74" s="56">
        <f t="shared" si="2"/>
        <v>4</v>
      </c>
      <c r="I74" s="57"/>
      <c r="J74" s="67"/>
    </row>
    <row r="75" s="1" customFormat="1" ht="16" customHeight="1" spans="1:10">
      <c r="A75" s="57"/>
      <c r="B75" s="57"/>
      <c r="C75" s="52" t="s">
        <v>112</v>
      </c>
      <c r="D75" s="53" t="s">
        <v>39</v>
      </c>
      <c r="E75" s="49" t="s">
        <v>61</v>
      </c>
      <c r="F75" s="50">
        <v>8</v>
      </c>
      <c r="G75" s="53">
        <v>1</v>
      </c>
      <c r="H75" s="56">
        <f t="shared" si="2"/>
        <v>8</v>
      </c>
      <c r="I75" s="57"/>
      <c r="J75" s="67"/>
    </row>
    <row r="76" s="1" customFormat="1" ht="16" customHeight="1" spans="1:10">
      <c r="A76" s="56"/>
      <c r="B76" s="56"/>
      <c r="C76" s="52" t="s">
        <v>113</v>
      </c>
      <c r="D76" s="53" t="s">
        <v>39</v>
      </c>
      <c r="E76" s="49" t="s">
        <v>25</v>
      </c>
      <c r="F76" s="50">
        <v>8</v>
      </c>
      <c r="G76" s="53">
        <v>1</v>
      </c>
      <c r="H76" s="56">
        <f t="shared" si="2"/>
        <v>8</v>
      </c>
      <c r="I76" s="56"/>
      <c r="J76" s="67"/>
    </row>
    <row r="77" s="1" customFormat="1" ht="16" customHeight="1" spans="1:10">
      <c r="A77" s="48">
        <v>25</v>
      </c>
      <c r="B77" s="48" t="s">
        <v>114</v>
      </c>
      <c r="C77" s="49" t="s">
        <v>115</v>
      </c>
      <c r="D77" s="60" t="s">
        <v>116</v>
      </c>
      <c r="E77" s="49" t="s">
        <v>117</v>
      </c>
      <c r="F77" s="50">
        <v>4</v>
      </c>
      <c r="G77" s="45">
        <v>1</v>
      </c>
      <c r="H77" s="56">
        <f t="shared" si="2"/>
        <v>4</v>
      </c>
      <c r="I77" s="48">
        <f>H77+H78</f>
        <v>8</v>
      </c>
      <c r="J77" s="67"/>
    </row>
    <row r="78" s="1" customFormat="1" ht="16" customHeight="1" spans="1:10">
      <c r="A78" s="59"/>
      <c r="B78" s="59"/>
      <c r="C78" s="52" t="s">
        <v>36</v>
      </c>
      <c r="D78" s="53" t="s">
        <v>35</v>
      </c>
      <c r="E78" s="49" t="s">
        <v>14</v>
      </c>
      <c r="F78" s="50">
        <v>4</v>
      </c>
      <c r="G78" s="53">
        <v>1</v>
      </c>
      <c r="H78" s="56">
        <f t="shared" si="2"/>
        <v>4</v>
      </c>
      <c r="I78" s="59"/>
      <c r="J78" s="67"/>
    </row>
    <row r="79" s="1" customFormat="1" ht="16" customHeight="1" spans="1:10">
      <c r="A79" s="53">
        <v>26</v>
      </c>
      <c r="B79" s="53" t="s">
        <v>118</v>
      </c>
      <c r="C79" s="52" t="s">
        <v>119</v>
      </c>
      <c r="D79" s="53" t="s">
        <v>120</v>
      </c>
      <c r="E79" s="49" t="s">
        <v>25</v>
      </c>
      <c r="F79" s="50">
        <v>28</v>
      </c>
      <c r="G79" s="53">
        <v>1</v>
      </c>
      <c r="H79" s="56">
        <f t="shared" si="2"/>
        <v>28</v>
      </c>
      <c r="I79" s="53">
        <f t="shared" ref="I79:I84" si="3">H79</f>
        <v>28</v>
      </c>
      <c r="J79" s="67"/>
    </row>
    <row r="80" s="1" customFormat="1" ht="16" customHeight="1" spans="1:10">
      <c r="A80" s="53">
        <v>27</v>
      </c>
      <c r="B80" s="53" t="s">
        <v>121</v>
      </c>
      <c r="C80" s="52" t="s">
        <v>122</v>
      </c>
      <c r="D80" s="53" t="s">
        <v>120</v>
      </c>
      <c r="E80" s="49" t="s">
        <v>14</v>
      </c>
      <c r="F80" s="50">
        <v>28</v>
      </c>
      <c r="G80" s="53">
        <v>1</v>
      </c>
      <c r="H80" s="56">
        <f t="shared" si="2"/>
        <v>28</v>
      </c>
      <c r="I80" s="53">
        <f t="shared" si="3"/>
        <v>28</v>
      </c>
      <c r="J80" s="67"/>
    </row>
    <row r="81" s="1" customFormat="1" ht="16" customHeight="1" spans="1:10">
      <c r="A81" s="48">
        <v>28</v>
      </c>
      <c r="B81" s="48" t="s">
        <v>123</v>
      </c>
      <c r="C81" s="49" t="s">
        <v>105</v>
      </c>
      <c r="D81" s="60" t="s">
        <v>108</v>
      </c>
      <c r="E81" s="49" t="s">
        <v>14</v>
      </c>
      <c r="F81" s="50">
        <v>4</v>
      </c>
      <c r="G81" s="45">
        <v>1</v>
      </c>
      <c r="H81" s="56">
        <f t="shared" si="2"/>
        <v>4</v>
      </c>
      <c r="I81" s="48">
        <f>H81+H82+H83</f>
        <v>12</v>
      </c>
      <c r="J81" s="67"/>
    </row>
    <row r="82" s="1" customFormat="1" ht="16" customHeight="1" spans="1:10">
      <c r="A82" s="58"/>
      <c r="B82" s="58"/>
      <c r="C82" s="52" t="s">
        <v>105</v>
      </c>
      <c r="D82" s="53" t="s">
        <v>108</v>
      </c>
      <c r="E82" s="49" t="s">
        <v>16</v>
      </c>
      <c r="F82" s="50">
        <v>4</v>
      </c>
      <c r="G82" s="53">
        <v>1</v>
      </c>
      <c r="H82" s="56">
        <f t="shared" si="2"/>
        <v>4</v>
      </c>
      <c r="I82" s="58"/>
      <c r="J82" s="67"/>
    </row>
    <row r="83" s="1" customFormat="1" ht="16" customHeight="1" spans="1:10">
      <c r="A83" s="59"/>
      <c r="B83" s="59"/>
      <c r="C83" s="52" t="s">
        <v>105</v>
      </c>
      <c r="D83" s="53" t="s">
        <v>108</v>
      </c>
      <c r="E83" s="49" t="s">
        <v>103</v>
      </c>
      <c r="F83" s="50">
        <v>4</v>
      </c>
      <c r="G83" s="53">
        <v>1</v>
      </c>
      <c r="H83" s="56">
        <f t="shared" si="2"/>
        <v>4</v>
      </c>
      <c r="I83" s="59"/>
      <c r="J83" s="67"/>
    </row>
    <row r="84" s="1" customFormat="1" ht="16" customHeight="1" spans="1:10">
      <c r="A84" s="45">
        <v>29</v>
      </c>
      <c r="B84" s="45" t="s">
        <v>124</v>
      </c>
      <c r="C84" s="52" t="s">
        <v>125</v>
      </c>
      <c r="D84" s="53" t="s">
        <v>19</v>
      </c>
      <c r="E84" s="49" t="s">
        <v>61</v>
      </c>
      <c r="F84" s="50">
        <v>32</v>
      </c>
      <c r="G84" s="53">
        <v>1</v>
      </c>
      <c r="H84" s="56">
        <f t="shared" si="2"/>
        <v>32</v>
      </c>
      <c r="I84" s="45">
        <f t="shared" si="3"/>
        <v>32</v>
      </c>
      <c r="J84" s="67"/>
    </row>
    <row r="85" s="1" customFormat="1" ht="16" customHeight="1" spans="1:10">
      <c r="A85" s="55">
        <v>30</v>
      </c>
      <c r="B85" s="55" t="s">
        <v>126</v>
      </c>
      <c r="C85" s="52" t="s">
        <v>127</v>
      </c>
      <c r="D85" s="53" t="s">
        <v>108</v>
      </c>
      <c r="E85" s="49" t="s">
        <v>40</v>
      </c>
      <c r="F85" s="50">
        <v>16</v>
      </c>
      <c r="G85" s="53">
        <v>1</v>
      </c>
      <c r="H85" s="56">
        <f t="shared" si="2"/>
        <v>16</v>
      </c>
      <c r="I85" s="55">
        <f>H85+H86+H87+H88+H89+H90+H91+H92+H93+H94</f>
        <v>90</v>
      </c>
      <c r="J85" s="67"/>
    </row>
    <row r="86" s="1" customFormat="1" ht="16" customHeight="1" spans="1:10">
      <c r="A86" s="58"/>
      <c r="B86" s="58"/>
      <c r="C86" s="52" t="s">
        <v>127</v>
      </c>
      <c r="D86" s="53" t="s">
        <v>108</v>
      </c>
      <c r="E86" s="49" t="s">
        <v>42</v>
      </c>
      <c r="F86" s="50">
        <v>16</v>
      </c>
      <c r="G86" s="53">
        <v>1</v>
      </c>
      <c r="H86" s="56">
        <f t="shared" si="2"/>
        <v>16</v>
      </c>
      <c r="I86" s="58"/>
      <c r="J86" s="67"/>
    </row>
    <row r="87" s="1" customFormat="1" ht="16" customHeight="1" spans="1:10">
      <c r="A87" s="58"/>
      <c r="B87" s="58"/>
      <c r="C87" s="52" t="s">
        <v>127</v>
      </c>
      <c r="D87" s="53" t="s">
        <v>108</v>
      </c>
      <c r="E87" s="49" t="s">
        <v>67</v>
      </c>
      <c r="F87" s="50">
        <v>16</v>
      </c>
      <c r="G87" s="53">
        <v>1</v>
      </c>
      <c r="H87" s="56">
        <f t="shared" si="2"/>
        <v>16</v>
      </c>
      <c r="I87" s="58"/>
      <c r="J87" s="67"/>
    </row>
    <row r="88" s="1" customFormat="1" ht="16" customHeight="1" spans="1:10">
      <c r="A88" s="58"/>
      <c r="B88" s="58"/>
      <c r="C88" s="49" t="s">
        <v>105</v>
      </c>
      <c r="D88" s="60" t="s">
        <v>108</v>
      </c>
      <c r="E88" s="49" t="s">
        <v>14</v>
      </c>
      <c r="F88" s="50">
        <v>4</v>
      </c>
      <c r="G88" s="45">
        <v>1</v>
      </c>
      <c r="H88" s="56">
        <f t="shared" si="2"/>
        <v>4</v>
      </c>
      <c r="I88" s="58"/>
      <c r="J88" s="67"/>
    </row>
    <row r="89" s="1" customFormat="1" ht="16" customHeight="1" spans="1:10">
      <c r="A89" s="58"/>
      <c r="B89" s="58"/>
      <c r="C89" s="49" t="s">
        <v>105</v>
      </c>
      <c r="D89" s="60" t="s">
        <v>108</v>
      </c>
      <c r="E89" s="49" t="s">
        <v>16</v>
      </c>
      <c r="F89" s="50">
        <v>4</v>
      </c>
      <c r="G89" s="45">
        <v>1</v>
      </c>
      <c r="H89" s="56">
        <f t="shared" si="2"/>
        <v>4</v>
      </c>
      <c r="I89" s="58"/>
      <c r="J89" s="67"/>
    </row>
    <row r="90" s="1" customFormat="1" ht="16" customHeight="1" spans="1:10">
      <c r="A90" s="58"/>
      <c r="B90" s="58"/>
      <c r="C90" s="49" t="s">
        <v>105</v>
      </c>
      <c r="D90" s="60" t="s">
        <v>108</v>
      </c>
      <c r="E90" s="49" t="s">
        <v>103</v>
      </c>
      <c r="F90" s="50">
        <v>4</v>
      </c>
      <c r="G90" s="45">
        <v>1</v>
      </c>
      <c r="H90" s="56">
        <f t="shared" si="2"/>
        <v>4</v>
      </c>
      <c r="I90" s="58"/>
      <c r="J90" s="67"/>
    </row>
    <row r="91" s="1" customFormat="1" ht="16" customHeight="1" spans="1:10">
      <c r="A91" s="58"/>
      <c r="B91" s="58"/>
      <c r="C91" s="49" t="s">
        <v>128</v>
      </c>
      <c r="D91" s="60" t="s">
        <v>108</v>
      </c>
      <c r="E91" s="49">
        <v>191</v>
      </c>
      <c r="F91" s="50">
        <v>8</v>
      </c>
      <c r="G91" s="45">
        <v>1</v>
      </c>
      <c r="H91" s="56">
        <f t="shared" si="2"/>
        <v>8</v>
      </c>
      <c r="I91" s="58"/>
      <c r="J91" s="67"/>
    </row>
    <row r="92" s="1" customFormat="1" ht="16" customHeight="1" spans="1:10">
      <c r="A92" s="58"/>
      <c r="B92" s="58"/>
      <c r="C92" s="49" t="s">
        <v>129</v>
      </c>
      <c r="D92" s="60" t="s">
        <v>108</v>
      </c>
      <c r="E92" s="49">
        <v>192</v>
      </c>
      <c r="F92" s="50">
        <v>8</v>
      </c>
      <c r="G92" s="45">
        <v>1</v>
      </c>
      <c r="H92" s="56">
        <f t="shared" si="2"/>
        <v>8</v>
      </c>
      <c r="I92" s="58"/>
      <c r="J92" s="67"/>
    </row>
    <row r="93" s="1" customFormat="1" ht="16" customHeight="1" spans="1:10">
      <c r="A93" s="58"/>
      <c r="B93" s="58"/>
      <c r="C93" s="49" t="s">
        <v>130</v>
      </c>
      <c r="D93" s="60" t="s">
        <v>108</v>
      </c>
      <c r="E93" s="49">
        <v>193</v>
      </c>
      <c r="F93" s="50">
        <v>8</v>
      </c>
      <c r="G93" s="45">
        <v>1</v>
      </c>
      <c r="H93" s="56">
        <f t="shared" si="2"/>
        <v>8</v>
      </c>
      <c r="I93" s="58"/>
      <c r="J93" s="67"/>
    </row>
    <row r="94" s="1" customFormat="1" ht="16" customHeight="1" spans="1:10">
      <c r="A94" s="59"/>
      <c r="B94" s="59"/>
      <c r="C94" s="49" t="s">
        <v>131</v>
      </c>
      <c r="D94" s="60" t="s">
        <v>108</v>
      </c>
      <c r="E94" s="49" t="s">
        <v>132</v>
      </c>
      <c r="F94" s="50">
        <v>6</v>
      </c>
      <c r="G94" s="45">
        <v>1</v>
      </c>
      <c r="H94" s="56">
        <f t="shared" si="2"/>
        <v>6</v>
      </c>
      <c r="I94" s="59"/>
      <c r="J94" s="67"/>
    </row>
    <row r="95" s="1" customFormat="1" ht="16" customHeight="1" spans="1:10">
      <c r="A95" s="55">
        <v>31</v>
      </c>
      <c r="B95" s="55" t="s">
        <v>133</v>
      </c>
      <c r="C95" s="52" t="s">
        <v>66</v>
      </c>
      <c r="D95" s="53" t="s">
        <v>15</v>
      </c>
      <c r="E95" s="49">
        <v>193</v>
      </c>
      <c r="F95" s="50">
        <v>28</v>
      </c>
      <c r="G95" s="53">
        <v>1</v>
      </c>
      <c r="H95" s="56">
        <f t="shared" si="2"/>
        <v>28</v>
      </c>
      <c r="I95" s="55">
        <f>H95+H96+H97</f>
        <v>56</v>
      </c>
      <c r="J95" s="67"/>
    </row>
    <row r="96" s="1" customFormat="1" ht="16" customHeight="1" spans="1:10">
      <c r="A96" s="58"/>
      <c r="B96" s="58"/>
      <c r="C96" s="52" t="s">
        <v>46</v>
      </c>
      <c r="D96" s="53" t="s">
        <v>15</v>
      </c>
      <c r="E96" s="49" t="s">
        <v>61</v>
      </c>
      <c r="F96" s="50">
        <v>4</v>
      </c>
      <c r="G96" s="53">
        <v>1</v>
      </c>
      <c r="H96" s="56">
        <f t="shared" si="2"/>
        <v>4</v>
      </c>
      <c r="I96" s="58"/>
      <c r="J96" s="67"/>
    </row>
    <row r="97" s="1" customFormat="1" ht="16" customHeight="1" spans="1:10">
      <c r="A97" s="59"/>
      <c r="B97" s="59"/>
      <c r="C97" s="52" t="s">
        <v>12</v>
      </c>
      <c r="D97" s="53" t="s">
        <v>15</v>
      </c>
      <c r="E97" s="49" t="s">
        <v>104</v>
      </c>
      <c r="F97" s="50">
        <v>24</v>
      </c>
      <c r="G97" s="53">
        <v>1</v>
      </c>
      <c r="H97" s="56">
        <f t="shared" si="2"/>
        <v>24</v>
      </c>
      <c r="I97" s="59"/>
      <c r="J97" s="67"/>
    </row>
    <row r="98" s="1" customFormat="1" ht="16" customHeight="1" spans="1:10">
      <c r="A98" s="70">
        <v>32</v>
      </c>
      <c r="B98" s="71" t="s">
        <v>134</v>
      </c>
      <c r="C98" s="52" t="s">
        <v>135</v>
      </c>
      <c r="D98" s="53" t="s">
        <v>39</v>
      </c>
      <c r="E98" s="49" t="s">
        <v>25</v>
      </c>
      <c r="F98" s="50">
        <v>8</v>
      </c>
      <c r="G98" s="53">
        <v>1</v>
      </c>
      <c r="H98" s="56">
        <f t="shared" si="2"/>
        <v>8</v>
      </c>
      <c r="I98" s="70">
        <f>H98+H99</f>
        <v>16</v>
      </c>
      <c r="J98" s="67"/>
    </row>
    <row r="99" s="1" customFormat="1" ht="16" customHeight="1" spans="1:10">
      <c r="A99" s="59"/>
      <c r="B99" s="59"/>
      <c r="C99" s="52" t="s">
        <v>136</v>
      </c>
      <c r="D99" s="53" t="s">
        <v>39</v>
      </c>
      <c r="E99" s="49" t="s">
        <v>61</v>
      </c>
      <c r="F99" s="50">
        <v>8</v>
      </c>
      <c r="G99" s="53">
        <v>1</v>
      </c>
      <c r="H99" s="56">
        <f t="shared" si="2"/>
        <v>8</v>
      </c>
      <c r="I99" s="59"/>
      <c r="J99" s="67"/>
    </row>
    <row r="100" s="1" customFormat="1" ht="16" customHeight="1" spans="1:10">
      <c r="A100" s="48">
        <v>33</v>
      </c>
      <c r="B100" s="48" t="s">
        <v>137</v>
      </c>
      <c r="C100" s="49" t="s">
        <v>138</v>
      </c>
      <c r="D100" s="60" t="s">
        <v>39</v>
      </c>
      <c r="E100" s="49" t="s">
        <v>14</v>
      </c>
      <c r="F100" s="50">
        <v>8</v>
      </c>
      <c r="G100" s="45">
        <v>1</v>
      </c>
      <c r="H100" s="56">
        <f t="shared" si="2"/>
        <v>8</v>
      </c>
      <c r="I100" s="48">
        <f>H100+H101</f>
        <v>16</v>
      </c>
      <c r="J100" s="67"/>
    </row>
    <row r="101" s="1" customFormat="1" ht="16" customHeight="1" spans="1:10">
      <c r="A101" s="51"/>
      <c r="B101" s="51"/>
      <c r="C101" s="49" t="s">
        <v>139</v>
      </c>
      <c r="D101" s="60" t="s">
        <v>39</v>
      </c>
      <c r="E101" s="49" t="s">
        <v>16</v>
      </c>
      <c r="F101" s="50">
        <v>8</v>
      </c>
      <c r="G101" s="45">
        <v>1</v>
      </c>
      <c r="H101" s="56">
        <f t="shared" si="2"/>
        <v>8</v>
      </c>
      <c r="I101" s="51"/>
      <c r="J101" s="67"/>
    </row>
    <row r="102" s="1" customFormat="1" ht="16" customHeight="1" spans="1:10">
      <c r="A102" s="45">
        <v>34</v>
      </c>
      <c r="B102" s="45" t="s">
        <v>140</v>
      </c>
      <c r="C102" s="52" t="s">
        <v>12</v>
      </c>
      <c r="D102" s="53" t="s">
        <v>15</v>
      </c>
      <c r="E102" s="49" t="s">
        <v>103</v>
      </c>
      <c r="F102" s="50">
        <v>32</v>
      </c>
      <c r="G102" s="53">
        <v>1</v>
      </c>
      <c r="H102" s="56">
        <f t="shared" si="2"/>
        <v>32</v>
      </c>
      <c r="I102" s="45">
        <f>H102</f>
        <v>32</v>
      </c>
      <c r="J102" s="67"/>
    </row>
    <row r="103" s="1" customFormat="1" ht="16" customHeight="1" spans="1:10">
      <c r="A103" s="48">
        <v>35</v>
      </c>
      <c r="B103" s="48" t="s">
        <v>141</v>
      </c>
      <c r="C103" s="52" t="s">
        <v>142</v>
      </c>
      <c r="D103" s="53" t="s">
        <v>108</v>
      </c>
      <c r="E103" s="49" t="s">
        <v>14</v>
      </c>
      <c r="F103" s="50">
        <v>16</v>
      </c>
      <c r="G103" s="53">
        <v>1</v>
      </c>
      <c r="H103" s="56">
        <f t="shared" si="2"/>
        <v>16</v>
      </c>
      <c r="I103" s="48">
        <f>H103+H104+H105</f>
        <v>48</v>
      </c>
      <c r="J103" s="67"/>
    </row>
    <row r="104" s="1" customFormat="1" ht="16" customHeight="1" spans="1:10">
      <c r="A104" s="61"/>
      <c r="B104" s="61"/>
      <c r="C104" s="52" t="s">
        <v>142</v>
      </c>
      <c r="D104" s="53" t="s">
        <v>108</v>
      </c>
      <c r="E104" s="49" t="s">
        <v>16</v>
      </c>
      <c r="F104" s="50">
        <v>16</v>
      </c>
      <c r="G104" s="53">
        <v>1</v>
      </c>
      <c r="H104" s="56">
        <f t="shared" si="2"/>
        <v>16</v>
      </c>
      <c r="I104" s="61"/>
      <c r="J104" s="67"/>
    </row>
    <row r="105" s="1" customFormat="1" ht="16" customHeight="1" spans="1:10">
      <c r="A105" s="51"/>
      <c r="B105" s="51"/>
      <c r="C105" s="52" t="s">
        <v>142</v>
      </c>
      <c r="D105" s="53" t="s">
        <v>108</v>
      </c>
      <c r="E105" s="49" t="s">
        <v>103</v>
      </c>
      <c r="F105" s="50">
        <v>16</v>
      </c>
      <c r="G105" s="53">
        <v>1</v>
      </c>
      <c r="H105" s="56">
        <f t="shared" si="2"/>
        <v>16</v>
      </c>
      <c r="I105" s="51"/>
      <c r="J105" s="67"/>
    </row>
    <row r="106" s="1" customFormat="1" ht="16" customHeight="1" spans="1:10">
      <c r="A106" s="55">
        <v>36</v>
      </c>
      <c r="B106" s="55" t="s">
        <v>143</v>
      </c>
      <c r="C106" s="52" t="s">
        <v>66</v>
      </c>
      <c r="D106" s="53" t="s">
        <v>13</v>
      </c>
      <c r="E106" s="49">
        <v>191</v>
      </c>
      <c r="F106" s="50">
        <v>28</v>
      </c>
      <c r="G106" s="53">
        <v>1</v>
      </c>
      <c r="H106" s="56">
        <f t="shared" si="2"/>
        <v>28</v>
      </c>
      <c r="I106" s="55">
        <f>H106+H107+H108+H109</f>
        <v>40</v>
      </c>
      <c r="J106" s="67"/>
    </row>
    <row r="107" s="1" customFormat="1" ht="16" customHeight="1" spans="1:10">
      <c r="A107" s="58"/>
      <c r="B107" s="58"/>
      <c r="C107" s="52" t="s">
        <v>46</v>
      </c>
      <c r="D107" s="53" t="s">
        <v>144</v>
      </c>
      <c r="E107" s="49" t="s">
        <v>25</v>
      </c>
      <c r="F107" s="50">
        <v>4</v>
      </c>
      <c r="G107" s="53">
        <v>1</v>
      </c>
      <c r="H107" s="56">
        <f t="shared" si="2"/>
        <v>4</v>
      </c>
      <c r="I107" s="58"/>
      <c r="J107" s="67"/>
    </row>
    <row r="108" s="1" customFormat="1" ht="16" customHeight="1" spans="1:10">
      <c r="A108" s="58"/>
      <c r="B108" s="58"/>
      <c r="C108" s="49" t="s">
        <v>12</v>
      </c>
      <c r="D108" s="60" t="s">
        <v>13</v>
      </c>
      <c r="E108" s="49" t="s">
        <v>14</v>
      </c>
      <c r="F108" s="50">
        <v>4</v>
      </c>
      <c r="G108" s="45">
        <v>1</v>
      </c>
      <c r="H108" s="56">
        <f t="shared" si="2"/>
        <v>4</v>
      </c>
      <c r="I108" s="58"/>
      <c r="J108" s="67"/>
    </row>
    <row r="109" s="1" customFormat="1" ht="16" customHeight="1" spans="1:10">
      <c r="A109" s="59"/>
      <c r="B109" s="59"/>
      <c r="C109" s="49" t="s">
        <v>12</v>
      </c>
      <c r="D109" s="60" t="s">
        <v>15</v>
      </c>
      <c r="E109" s="49" t="s">
        <v>16</v>
      </c>
      <c r="F109" s="50">
        <v>4</v>
      </c>
      <c r="G109" s="45">
        <v>1</v>
      </c>
      <c r="H109" s="56">
        <f t="shared" si="2"/>
        <v>4</v>
      </c>
      <c r="I109" s="59"/>
      <c r="J109" s="67"/>
    </row>
    <row r="110" s="1" customFormat="1" ht="16" customHeight="1" spans="1:10">
      <c r="A110" s="48">
        <v>37</v>
      </c>
      <c r="B110" s="48" t="s">
        <v>145</v>
      </c>
      <c r="C110" s="49" t="s">
        <v>115</v>
      </c>
      <c r="D110" s="60" t="s">
        <v>116</v>
      </c>
      <c r="E110" s="49" t="s">
        <v>117</v>
      </c>
      <c r="F110" s="50">
        <v>8</v>
      </c>
      <c r="G110" s="45">
        <v>1</v>
      </c>
      <c r="H110" s="56">
        <f t="shared" si="2"/>
        <v>8</v>
      </c>
      <c r="I110" s="48">
        <f>H110+H111+H112+H113</f>
        <v>26</v>
      </c>
      <c r="J110" s="67"/>
    </row>
    <row r="111" s="1" customFormat="1" ht="16" customHeight="1" spans="1:10">
      <c r="A111" s="58"/>
      <c r="B111" s="58"/>
      <c r="C111" s="52" t="s">
        <v>32</v>
      </c>
      <c r="D111" s="53" t="s">
        <v>33</v>
      </c>
      <c r="E111" s="49" t="s">
        <v>14</v>
      </c>
      <c r="F111" s="50">
        <v>4</v>
      </c>
      <c r="G111" s="53">
        <v>1</v>
      </c>
      <c r="H111" s="56">
        <f t="shared" si="2"/>
        <v>4</v>
      </c>
      <c r="I111" s="58"/>
      <c r="J111" s="67"/>
    </row>
    <row r="112" s="1" customFormat="1" ht="16" customHeight="1" spans="1:10">
      <c r="A112" s="58"/>
      <c r="B112" s="58"/>
      <c r="C112" s="52" t="s">
        <v>146</v>
      </c>
      <c r="D112" s="53" t="s">
        <v>33</v>
      </c>
      <c r="E112" s="49" t="s">
        <v>14</v>
      </c>
      <c r="F112" s="50">
        <v>10</v>
      </c>
      <c r="G112" s="53">
        <v>1</v>
      </c>
      <c r="H112" s="56">
        <f t="shared" si="2"/>
        <v>10</v>
      </c>
      <c r="I112" s="58"/>
      <c r="J112" s="67"/>
    </row>
    <row r="113" s="1" customFormat="1" ht="16" customHeight="1" spans="1:10">
      <c r="A113" s="59"/>
      <c r="B113" s="59"/>
      <c r="C113" s="52" t="s">
        <v>36</v>
      </c>
      <c r="D113" s="53" t="s">
        <v>35</v>
      </c>
      <c r="E113" s="49" t="s">
        <v>14</v>
      </c>
      <c r="F113" s="50">
        <v>4</v>
      </c>
      <c r="G113" s="53">
        <v>1</v>
      </c>
      <c r="H113" s="56">
        <f t="shared" si="2"/>
        <v>4</v>
      </c>
      <c r="I113" s="59"/>
      <c r="J113" s="67"/>
    </row>
    <row r="114" s="1" customFormat="1" ht="16" customHeight="1" spans="1:10">
      <c r="A114" s="45">
        <v>38</v>
      </c>
      <c r="B114" s="45" t="s">
        <v>147</v>
      </c>
      <c r="C114" s="52" t="s">
        <v>148</v>
      </c>
      <c r="D114" s="53" t="s">
        <v>108</v>
      </c>
      <c r="E114" s="49" t="s">
        <v>61</v>
      </c>
      <c r="F114" s="50">
        <v>36</v>
      </c>
      <c r="G114" s="53">
        <v>1</v>
      </c>
      <c r="H114" s="56">
        <f t="shared" si="2"/>
        <v>36</v>
      </c>
      <c r="I114" s="45">
        <f>H114</f>
        <v>36</v>
      </c>
      <c r="J114" s="67"/>
    </row>
    <row r="115" s="1" customFormat="1" ht="16" customHeight="1" spans="1:10">
      <c r="A115" s="45">
        <v>39</v>
      </c>
      <c r="B115" s="45" t="s">
        <v>149</v>
      </c>
      <c r="C115" s="52" t="s">
        <v>150</v>
      </c>
      <c r="D115" s="53" t="s">
        <v>24</v>
      </c>
      <c r="E115" s="49" t="s">
        <v>40</v>
      </c>
      <c r="F115" s="50">
        <v>14</v>
      </c>
      <c r="G115" s="53">
        <v>1</v>
      </c>
      <c r="H115" s="56">
        <f t="shared" si="2"/>
        <v>14</v>
      </c>
      <c r="I115" s="45">
        <f>H115</f>
        <v>14</v>
      </c>
      <c r="J115" s="67"/>
    </row>
    <row r="116" s="1" customFormat="1" ht="16" customHeight="1" spans="1:10">
      <c r="A116" s="45">
        <v>40</v>
      </c>
      <c r="B116" s="45" t="s">
        <v>151</v>
      </c>
      <c r="C116" s="52" t="s">
        <v>152</v>
      </c>
      <c r="D116" s="53" t="s">
        <v>19</v>
      </c>
      <c r="E116" s="49" t="s">
        <v>40</v>
      </c>
      <c r="F116" s="50">
        <v>36</v>
      </c>
      <c r="G116" s="53">
        <v>1</v>
      </c>
      <c r="H116" s="53">
        <f t="shared" si="2"/>
        <v>36</v>
      </c>
      <c r="I116" s="45">
        <f>F116</f>
        <v>36</v>
      </c>
      <c r="J116" s="67"/>
    </row>
    <row r="117" s="1" customFormat="1" ht="16" customHeight="1" spans="1:10">
      <c r="A117" s="48">
        <v>41</v>
      </c>
      <c r="B117" s="48" t="s">
        <v>153</v>
      </c>
      <c r="C117" s="52" t="s">
        <v>46</v>
      </c>
      <c r="D117" s="53" t="s">
        <v>15</v>
      </c>
      <c r="E117" s="49" t="s">
        <v>25</v>
      </c>
      <c r="F117" s="50">
        <v>12</v>
      </c>
      <c r="G117" s="53">
        <v>1</v>
      </c>
      <c r="H117" s="56">
        <f t="shared" si="2"/>
        <v>12</v>
      </c>
      <c r="I117" s="48">
        <f>H117+H118+H119+H120</f>
        <v>56</v>
      </c>
      <c r="J117" s="67"/>
    </row>
    <row r="118" s="1" customFormat="1" ht="16" customHeight="1" spans="1:10">
      <c r="A118" s="58"/>
      <c r="B118" s="58"/>
      <c r="C118" s="52" t="s">
        <v>46</v>
      </c>
      <c r="D118" s="53" t="s">
        <v>15</v>
      </c>
      <c r="E118" s="49" t="s">
        <v>61</v>
      </c>
      <c r="F118" s="50">
        <v>24</v>
      </c>
      <c r="G118" s="53">
        <v>1</v>
      </c>
      <c r="H118" s="56">
        <f t="shared" si="2"/>
        <v>24</v>
      </c>
      <c r="I118" s="58"/>
      <c r="J118" s="67"/>
    </row>
    <row r="119" s="1" customFormat="1" ht="16" customHeight="1" spans="1:10">
      <c r="A119" s="58"/>
      <c r="B119" s="58"/>
      <c r="C119" s="52" t="s">
        <v>46</v>
      </c>
      <c r="D119" s="53" t="s">
        <v>15</v>
      </c>
      <c r="E119" s="49" t="s">
        <v>47</v>
      </c>
      <c r="F119" s="50">
        <v>16</v>
      </c>
      <c r="G119" s="53">
        <v>1</v>
      </c>
      <c r="H119" s="56">
        <f t="shared" si="2"/>
        <v>16</v>
      </c>
      <c r="I119" s="58"/>
      <c r="J119" s="67"/>
    </row>
    <row r="120" s="1" customFormat="1" ht="16" customHeight="1" spans="1:10">
      <c r="A120" s="59"/>
      <c r="B120" s="59"/>
      <c r="C120" s="49" t="s">
        <v>46</v>
      </c>
      <c r="D120" s="60" t="s">
        <v>15</v>
      </c>
      <c r="E120" s="49" t="s">
        <v>48</v>
      </c>
      <c r="F120" s="50">
        <v>4</v>
      </c>
      <c r="G120" s="45">
        <v>1</v>
      </c>
      <c r="H120" s="56">
        <f t="shared" si="2"/>
        <v>4</v>
      </c>
      <c r="I120" s="59"/>
      <c r="J120" s="67"/>
    </row>
    <row r="121" s="1" customFormat="1" ht="16" customHeight="1" spans="1:10">
      <c r="A121" s="55">
        <v>42</v>
      </c>
      <c r="B121" s="55" t="s">
        <v>154</v>
      </c>
      <c r="C121" s="52" t="s">
        <v>155</v>
      </c>
      <c r="D121" s="53" t="s">
        <v>75</v>
      </c>
      <c r="E121" s="49" t="s">
        <v>14</v>
      </c>
      <c r="F121" s="50">
        <v>28</v>
      </c>
      <c r="G121" s="53">
        <v>1</v>
      </c>
      <c r="H121" s="56">
        <f t="shared" si="2"/>
        <v>28</v>
      </c>
      <c r="I121" s="55">
        <f>H121+H122</f>
        <v>52</v>
      </c>
      <c r="J121" s="67"/>
    </row>
    <row r="122" s="1" customFormat="1" ht="16" customHeight="1" spans="1:10">
      <c r="A122" s="59"/>
      <c r="B122" s="59"/>
      <c r="C122" s="66" t="s">
        <v>156</v>
      </c>
      <c r="D122" s="66" t="s">
        <v>157</v>
      </c>
      <c r="E122" s="49">
        <v>191</v>
      </c>
      <c r="F122" s="50">
        <v>24</v>
      </c>
      <c r="G122" s="53">
        <v>1</v>
      </c>
      <c r="H122" s="56">
        <f t="shared" si="2"/>
        <v>24</v>
      </c>
      <c r="I122" s="59"/>
      <c r="J122" s="67"/>
    </row>
    <row r="123" s="1" customFormat="1" ht="16" customHeight="1" spans="1:10">
      <c r="A123" s="55">
        <v>43</v>
      </c>
      <c r="B123" s="55" t="s">
        <v>158</v>
      </c>
      <c r="C123" s="52" t="s">
        <v>159</v>
      </c>
      <c r="D123" s="53" t="s">
        <v>24</v>
      </c>
      <c r="E123" s="49" t="s">
        <v>25</v>
      </c>
      <c r="F123" s="50">
        <v>16</v>
      </c>
      <c r="G123" s="53">
        <v>1</v>
      </c>
      <c r="H123" s="56">
        <f t="shared" si="2"/>
        <v>16</v>
      </c>
      <c r="I123" s="55">
        <f>H123+H124</f>
        <v>20</v>
      </c>
      <c r="J123" s="67"/>
    </row>
    <row r="124" s="1" customFormat="1" ht="16" customHeight="1" spans="1:10">
      <c r="A124" s="56"/>
      <c r="B124" s="56"/>
      <c r="C124" s="52" t="s">
        <v>26</v>
      </c>
      <c r="D124" s="53" t="s">
        <v>24</v>
      </c>
      <c r="E124" s="49" t="s">
        <v>14</v>
      </c>
      <c r="F124" s="50">
        <v>4</v>
      </c>
      <c r="G124" s="53">
        <v>1</v>
      </c>
      <c r="H124" s="56">
        <f t="shared" si="2"/>
        <v>4</v>
      </c>
      <c r="I124" s="56"/>
      <c r="J124" s="67"/>
    </row>
    <row r="125" s="1" customFormat="1" ht="16" customHeight="1" spans="1:10">
      <c r="A125" s="55">
        <v>44</v>
      </c>
      <c r="B125" s="55" t="s">
        <v>160</v>
      </c>
      <c r="C125" s="52" t="s">
        <v>161</v>
      </c>
      <c r="D125" s="53" t="s">
        <v>162</v>
      </c>
      <c r="E125" s="49" t="s">
        <v>163</v>
      </c>
      <c r="F125" s="50">
        <v>8</v>
      </c>
      <c r="G125" s="53">
        <v>1</v>
      </c>
      <c r="H125" s="56">
        <f t="shared" si="2"/>
        <v>8</v>
      </c>
      <c r="I125" s="55">
        <f>H125+H126+H127+H128</f>
        <v>18</v>
      </c>
      <c r="J125" s="67"/>
    </row>
    <row r="126" s="1" customFormat="1" ht="16" customHeight="1" spans="1:10">
      <c r="A126" s="57"/>
      <c r="B126" s="57"/>
      <c r="C126" s="72" t="s">
        <v>164</v>
      </c>
      <c r="D126" s="53" t="s">
        <v>165</v>
      </c>
      <c r="E126" s="49" t="s">
        <v>163</v>
      </c>
      <c r="F126" s="50">
        <v>2</v>
      </c>
      <c r="G126" s="53">
        <v>1</v>
      </c>
      <c r="H126" s="56">
        <f t="shared" si="2"/>
        <v>2</v>
      </c>
      <c r="I126" s="57"/>
      <c r="J126" s="67"/>
    </row>
    <row r="127" s="1" customFormat="1" ht="16" customHeight="1" spans="1:10">
      <c r="A127" s="57"/>
      <c r="B127" s="57"/>
      <c r="C127" s="52" t="s">
        <v>32</v>
      </c>
      <c r="D127" s="53" t="s">
        <v>33</v>
      </c>
      <c r="E127" s="49" t="s">
        <v>14</v>
      </c>
      <c r="F127" s="50">
        <v>4</v>
      </c>
      <c r="G127" s="53">
        <v>1</v>
      </c>
      <c r="H127" s="56">
        <f t="shared" si="2"/>
        <v>4</v>
      </c>
      <c r="I127" s="57"/>
      <c r="J127" s="67"/>
    </row>
    <row r="128" s="1" customFormat="1" ht="16" customHeight="1" spans="1:10">
      <c r="A128" s="56"/>
      <c r="B128" s="56"/>
      <c r="C128" s="52" t="s">
        <v>36</v>
      </c>
      <c r="D128" s="53" t="s">
        <v>35</v>
      </c>
      <c r="E128" s="49" t="s">
        <v>14</v>
      </c>
      <c r="F128" s="50">
        <v>4</v>
      </c>
      <c r="G128" s="53">
        <v>1</v>
      </c>
      <c r="H128" s="56">
        <f t="shared" si="2"/>
        <v>4</v>
      </c>
      <c r="I128" s="56"/>
      <c r="J128" s="67"/>
    </row>
    <row r="129" s="1" customFormat="1" ht="16" customHeight="1" spans="1:10">
      <c r="A129" s="48">
        <v>45</v>
      </c>
      <c r="B129" s="48" t="s">
        <v>166</v>
      </c>
      <c r="C129" s="49" t="s">
        <v>115</v>
      </c>
      <c r="D129" s="60" t="s">
        <v>116</v>
      </c>
      <c r="E129" s="49" t="s">
        <v>117</v>
      </c>
      <c r="F129" s="50">
        <v>4</v>
      </c>
      <c r="G129" s="45">
        <v>1</v>
      </c>
      <c r="H129" s="56">
        <f t="shared" si="2"/>
        <v>4</v>
      </c>
      <c r="I129" s="48">
        <f>H129+H130+H131</f>
        <v>36</v>
      </c>
      <c r="J129" s="67"/>
    </row>
    <row r="130" s="1" customFormat="1" ht="16" customHeight="1" spans="1:10">
      <c r="A130" s="58"/>
      <c r="B130" s="58"/>
      <c r="C130" s="49" t="s">
        <v>167</v>
      </c>
      <c r="D130" s="60" t="s">
        <v>168</v>
      </c>
      <c r="E130" s="49" t="s">
        <v>14</v>
      </c>
      <c r="F130" s="50">
        <v>16</v>
      </c>
      <c r="G130" s="45">
        <v>1</v>
      </c>
      <c r="H130" s="56">
        <f t="shared" si="2"/>
        <v>16</v>
      </c>
      <c r="I130" s="58"/>
      <c r="J130" s="67"/>
    </row>
    <row r="131" s="1" customFormat="1" ht="16" customHeight="1" spans="1:10">
      <c r="A131" s="59"/>
      <c r="B131" s="59"/>
      <c r="C131" s="52" t="s">
        <v>169</v>
      </c>
      <c r="D131" s="53" t="s">
        <v>35</v>
      </c>
      <c r="E131" s="49" t="s">
        <v>14</v>
      </c>
      <c r="F131" s="50">
        <v>16</v>
      </c>
      <c r="G131" s="53">
        <v>1</v>
      </c>
      <c r="H131" s="56">
        <f t="shared" ref="H131:H136" si="4">F131*G131</f>
        <v>16</v>
      </c>
      <c r="I131" s="59"/>
      <c r="J131" s="67"/>
    </row>
    <row r="132" s="1" customFormat="1" ht="16" customHeight="1" spans="1:10">
      <c r="A132" s="48">
        <v>46</v>
      </c>
      <c r="B132" s="48" t="s">
        <v>170</v>
      </c>
      <c r="C132" s="52" t="s">
        <v>148</v>
      </c>
      <c r="D132" s="53" t="s">
        <v>108</v>
      </c>
      <c r="E132" s="49" t="s">
        <v>25</v>
      </c>
      <c r="F132" s="50">
        <v>48</v>
      </c>
      <c r="G132" s="53">
        <v>1</v>
      </c>
      <c r="H132" s="56">
        <f t="shared" si="4"/>
        <v>48</v>
      </c>
      <c r="I132" s="48">
        <f>H132+H133+H134+H135+H136</f>
        <v>72</v>
      </c>
      <c r="J132" s="67"/>
    </row>
    <row r="133" s="1" customFormat="1" ht="16" customHeight="1" spans="1:10">
      <c r="A133" s="58"/>
      <c r="B133" s="58"/>
      <c r="C133" s="52" t="s">
        <v>148</v>
      </c>
      <c r="D133" s="53" t="s">
        <v>108</v>
      </c>
      <c r="E133" s="49" t="s">
        <v>61</v>
      </c>
      <c r="F133" s="50">
        <v>12</v>
      </c>
      <c r="G133" s="53">
        <v>1</v>
      </c>
      <c r="H133" s="56">
        <f t="shared" si="4"/>
        <v>12</v>
      </c>
      <c r="I133" s="58"/>
      <c r="J133" s="67"/>
    </row>
    <row r="134" s="1" customFormat="1" ht="16" customHeight="1" spans="1:10">
      <c r="A134" s="58"/>
      <c r="B134" s="58"/>
      <c r="C134" s="49" t="s">
        <v>105</v>
      </c>
      <c r="D134" s="60" t="s">
        <v>108</v>
      </c>
      <c r="E134" s="49" t="s">
        <v>14</v>
      </c>
      <c r="F134" s="50">
        <v>4</v>
      </c>
      <c r="G134" s="45">
        <v>1</v>
      </c>
      <c r="H134" s="56">
        <f t="shared" si="4"/>
        <v>4</v>
      </c>
      <c r="I134" s="58"/>
      <c r="J134" s="67"/>
    </row>
    <row r="135" s="1" customFormat="1" ht="16" customHeight="1" spans="1:10">
      <c r="A135" s="58"/>
      <c r="B135" s="58"/>
      <c r="C135" s="49" t="s">
        <v>105</v>
      </c>
      <c r="D135" s="60" t="s">
        <v>108</v>
      </c>
      <c r="E135" s="49" t="s">
        <v>16</v>
      </c>
      <c r="F135" s="50">
        <v>4</v>
      </c>
      <c r="G135" s="45">
        <v>1</v>
      </c>
      <c r="H135" s="56">
        <f t="shared" si="4"/>
        <v>4</v>
      </c>
      <c r="I135" s="58"/>
      <c r="J135" s="67"/>
    </row>
    <row r="136" s="1" customFormat="1" ht="16" customHeight="1" spans="1:10">
      <c r="A136" s="59"/>
      <c r="B136" s="59"/>
      <c r="C136" s="49" t="s">
        <v>105</v>
      </c>
      <c r="D136" s="60" t="s">
        <v>108</v>
      </c>
      <c r="E136" s="49" t="s">
        <v>103</v>
      </c>
      <c r="F136" s="50">
        <v>4</v>
      </c>
      <c r="G136" s="45">
        <v>1</v>
      </c>
      <c r="H136" s="56">
        <f t="shared" si="4"/>
        <v>4</v>
      </c>
      <c r="I136" s="59"/>
      <c r="J136" s="67"/>
    </row>
    <row r="137" s="1" customFormat="1" ht="16" customHeight="1" spans="1:10">
      <c r="A137" s="68"/>
      <c r="B137" s="73" t="s">
        <v>171</v>
      </c>
      <c r="C137" s="68"/>
      <c r="D137" s="68"/>
      <c r="E137" s="68"/>
      <c r="F137" s="50"/>
      <c r="G137" s="50"/>
      <c r="H137" s="50"/>
      <c r="I137" s="50">
        <f>SUM(I3:I136)</f>
        <v>1757</v>
      </c>
      <c r="J137" s="67"/>
    </row>
  </sheetData>
  <mergeCells count="103">
    <mergeCell ref="A1:J1"/>
    <mergeCell ref="A3:A4"/>
    <mergeCell ref="A5:A6"/>
    <mergeCell ref="A8:A9"/>
    <mergeCell ref="A11:A13"/>
    <mergeCell ref="A14:A17"/>
    <mergeCell ref="A18:A21"/>
    <mergeCell ref="A24:A25"/>
    <mergeCell ref="A26:A28"/>
    <mergeCell ref="A29:A32"/>
    <mergeCell ref="A33:A37"/>
    <mergeCell ref="A38:A42"/>
    <mergeCell ref="A44:A45"/>
    <mergeCell ref="A46:A47"/>
    <mergeCell ref="A48:A51"/>
    <mergeCell ref="A52:A53"/>
    <mergeCell ref="A54:A57"/>
    <mergeCell ref="A58:A66"/>
    <mergeCell ref="A67:A72"/>
    <mergeCell ref="A73:A76"/>
    <mergeCell ref="A77:A78"/>
    <mergeCell ref="A81:A83"/>
    <mergeCell ref="A85:A94"/>
    <mergeCell ref="A95:A97"/>
    <mergeCell ref="A98:A99"/>
    <mergeCell ref="A100:A101"/>
    <mergeCell ref="A103:A105"/>
    <mergeCell ref="A106:A109"/>
    <mergeCell ref="A110:A113"/>
    <mergeCell ref="A117:A120"/>
    <mergeCell ref="A121:A122"/>
    <mergeCell ref="A123:A124"/>
    <mergeCell ref="A125:A128"/>
    <mergeCell ref="A129:A131"/>
    <mergeCell ref="A132:A136"/>
    <mergeCell ref="B3:B4"/>
    <mergeCell ref="B5:B6"/>
    <mergeCell ref="B8:B9"/>
    <mergeCell ref="B11:B13"/>
    <mergeCell ref="B14:B17"/>
    <mergeCell ref="B18:B21"/>
    <mergeCell ref="B24:B25"/>
    <mergeCell ref="B26:B28"/>
    <mergeCell ref="B29:B32"/>
    <mergeCell ref="B33:B37"/>
    <mergeCell ref="B38:B42"/>
    <mergeCell ref="B44:B45"/>
    <mergeCell ref="B46:B47"/>
    <mergeCell ref="B48:B51"/>
    <mergeCell ref="B52:B53"/>
    <mergeCell ref="B54:B57"/>
    <mergeCell ref="B58:B66"/>
    <mergeCell ref="B67:B72"/>
    <mergeCell ref="B73:B76"/>
    <mergeCell ref="B77:B78"/>
    <mergeCell ref="B81:B83"/>
    <mergeCell ref="B85:B94"/>
    <mergeCell ref="B95:B97"/>
    <mergeCell ref="B98:B99"/>
    <mergeCell ref="B100:B101"/>
    <mergeCell ref="B103:B105"/>
    <mergeCell ref="B106:B109"/>
    <mergeCell ref="B110:B113"/>
    <mergeCell ref="B117:B120"/>
    <mergeCell ref="B121:B122"/>
    <mergeCell ref="B123:B124"/>
    <mergeCell ref="B125:B128"/>
    <mergeCell ref="B129:B131"/>
    <mergeCell ref="B132:B136"/>
    <mergeCell ref="I3:I4"/>
    <mergeCell ref="I5:I6"/>
    <mergeCell ref="I8:I9"/>
    <mergeCell ref="I11:I13"/>
    <mergeCell ref="I14:I17"/>
    <mergeCell ref="I18:I21"/>
    <mergeCell ref="I24:I25"/>
    <mergeCell ref="I26:I28"/>
    <mergeCell ref="I29:I32"/>
    <mergeCell ref="I33:I37"/>
    <mergeCell ref="I38:I42"/>
    <mergeCell ref="I44:I45"/>
    <mergeCell ref="I46:I47"/>
    <mergeCell ref="I48:I51"/>
    <mergeCell ref="I52:I53"/>
    <mergeCell ref="I54:I57"/>
    <mergeCell ref="I58:I66"/>
    <mergeCell ref="I67:I72"/>
    <mergeCell ref="I73:I76"/>
    <mergeCell ref="I77:I78"/>
    <mergeCell ref="I81:I83"/>
    <mergeCell ref="I85:I94"/>
    <mergeCell ref="I95:I97"/>
    <mergeCell ref="I98:I99"/>
    <mergeCell ref="I100:I101"/>
    <mergeCell ref="I103:I105"/>
    <mergeCell ref="I106:I109"/>
    <mergeCell ref="I110:I113"/>
    <mergeCell ref="I117:I120"/>
    <mergeCell ref="I121:I122"/>
    <mergeCell ref="I123:I124"/>
    <mergeCell ref="I125:I128"/>
    <mergeCell ref="I129:I131"/>
    <mergeCell ref="I132:I1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I1" sqref="I1"/>
    </sheetView>
  </sheetViews>
  <sheetFormatPr defaultColWidth="9" defaultRowHeight="13.5" outlineLevelCol="7"/>
  <cols>
    <col min="2" max="2" width="7" customWidth="1"/>
    <col min="3" max="3" width="9.375" customWidth="1"/>
    <col min="4" max="4" width="22.625" customWidth="1"/>
    <col min="7" max="7" width="13.75" customWidth="1"/>
    <col min="8" max="8" width="10.25" customWidth="1"/>
  </cols>
  <sheetData>
    <row r="1" s="1" customFormat="1" ht="30" customHeight="1" spans="1:8">
      <c r="A1" s="3" t="s">
        <v>172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3" t="s">
        <v>1</v>
      </c>
      <c r="B2" s="43" t="s">
        <v>2</v>
      </c>
      <c r="C2" s="43" t="s">
        <v>173</v>
      </c>
      <c r="D2" s="44" t="s">
        <v>5</v>
      </c>
      <c r="E2" s="44" t="s">
        <v>6</v>
      </c>
      <c r="F2" s="43" t="s">
        <v>8</v>
      </c>
      <c r="G2" s="43" t="s">
        <v>9</v>
      </c>
      <c r="H2" s="43" t="s">
        <v>10</v>
      </c>
    </row>
    <row r="3" s="1" customFormat="1" ht="16" customHeight="1" spans="1:8">
      <c r="A3" s="45">
        <v>1</v>
      </c>
      <c r="B3" s="45" t="s">
        <v>174</v>
      </c>
      <c r="C3" s="45" t="s">
        <v>175</v>
      </c>
      <c r="D3" s="46" t="s">
        <v>176</v>
      </c>
      <c r="E3" s="46">
        <v>44</v>
      </c>
      <c r="F3" s="47">
        <v>44</v>
      </c>
      <c r="G3" s="45">
        <v>44</v>
      </c>
      <c r="H3" s="45" t="s">
        <v>177</v>
      </c>
    </row>
    <row r="4" s="1" customFormat="1" ht="16" customHeight="1" spans="1:8">
      <c r="A4" s="45">
        <v>2</v>
      </c>
      <c r="B4" s="45" t="s">
        <v>178</v>
      </c>
      <c r="C4" s="45" t="s">
        <v>175</v>
      </c>
      <c r="D4" s="46" t="s">
        <v>176</v>
      </c>
      <c r="E4" s="46">
        <v>44</v>
      </c>
      <c r="F4" s="47">
        <v>44</v>
      </c>
      <c r="G4" s="45">
        <v>44</v>
      </c>
      <c r="H4" s="45" t="s">
        <v>177</v>
      </c>
    </row>
    <row r="5" s="1" customFormat="1" ht="16" customHeight="1" spans="1:8">
      <c r="A5" s="45">
        <v>3</v>
      </c>
      <c r="B5" s="45" t="s">
        <v>179</v>
      </c>
      <c r="C5" s="45" t="s">
        <v>175</v>
      </c>
      <c r="D5" s="46" t="s">
        <v>176</v>
      </c>
      <c r="E5" s="46">
        <v>44</v>
      </c>
      <c r="F5" s="47">
        <v>44</v>
      </c>
      <c r="G5" s="45">
        <v>44</v>
      </c>
      <c r="H5" s="45" t="s">
        <v>177</v>
      </c>
    </row>
    <row r="6" s="1" customFormat="1" ht="16" customHeight="1" spans="1:8">
      <c r="A6" s="45">
        <v>4</v>
      </c>
      <c r="B6" s="45" t="s">
        <v>180</v>
      </c>
      <c r="C6" s="45" t="s">
        <v>181</v>
      </c>
      <c r="D6" s="46" t="s">
        <v>182</v>
      </c>
      <c r="E6" s="46">
        <v>75</v>
      </c>
      <c r="F6" s="47">
        <v>75</v>
      </c>
      <c r="G6" s="45">
        <v>75</v>
      </c>
      <c r="H6" s="45" t="s">
        <v>183</v>
      </c>
    </row>
    <row r="7" s="1" customFormat="1" ht="16" customHeight="1" spans="1:8">
      <c r="A7" s="45">
        <v>5</v>
      </c>
      <c r="B7" s="45" t="s">
        <v>184</v>
      </c>
      <c r="C7" s="45" t="s">
        <v>181</v>
      </c>
      <c r="D7" s="46" t="s">
        <v>182</v>
      </c>
      <c r="E7" s="46">
        <v>50</v>
      </c>
      <c r="F7" s="47">
        <v>50</v>
      </c>
      <c r="G7" s="45">
        <v>50</v>
      </c>
      <c r="H7" s="45" t="s">
        <v>183</v>
      </c>
    </row>
    <row r="8" s="1" customFormat="1" ht="16" customHeight="1" spans="1:8">
      <c r="A8" s="45">
        <v>6</v>
      </c>
      <c r="B8" s="45" t="s">
        <v>185</v>
      </c>
      <c r="C8" s="45" t="s">
        <v>181</v>
      </c>
      <c r="D8" s="46" t="s">
        <v>182</v>
      </c>
      <c r="E8" s="46">
        <v>25</v>
      </c>
      <c r="F8" s="47">
        <v>25</v>
      </c>
      <c r="G8" s="45">
        <v>25</v>
      </c>
      <c r="H8" s="45" t="s">
        <v>183</v>
      </c>
    </row>
    <row r="9" s="1" customFormat="1" ht="16" customHeight="1" spans="1:8">
      <c r="A9" s="45">
        <v>7</v>
      </c>
      <c r="B9" s="45" t="s">
        <v>186</v>
      </c>
      <c r="C9" s="45" t="s">
        <v>187</v>
      </c>
      <c r="D9" s="46" t="s">
        <v>188</v>
      </c>
      <c r="E9" s="46">
        <v>43</v>
      </c>
      <c r="F9" s="47">
        <v>43</v>
      </c>
      <c r="G9" s="45">
        <v>43</v>
      </c>
      <c r="H9" s="45" t="s">
        <v>189</v>
      </c>
    </row>
    <row r="10" s="1" customFormat="1" ht="16" customHeight="1" spans="1:8">
      <c r="A10" s="45">
        <v>8</v>
      </c>
      <c r="B10" s="45" t="s">
        <v>190</v>
      </c>
      <c r="C10" s="45" t="s">
        <v>187</v>
      </c>
      <c r="D10" s="46" t="s">
        <v>188</v>
      </c>
      <c r="E10" s="46">
        <v>43</v>
      </c>
      <c r="F10" s="47">
        <v>43</v>
      </c>
      <c r="G10" s="45">
        <v>43</v>
      </c>
      <c r="H10" s="45" t="s">
        <v>189</v>
      </c>
    </row>
    <row r="11" s="1" customFormat="1" ht="16" customHeight="1" spans="1:8">
      <c r="A11" s="45">
        <v>9</v>
      </c>
      <c r="B11" s="45" t="s">
        <v>191</v>
      </c>
      <c r="C11" s="45" t="s">
        <v>187</v>
      </c>
      <c r="D11" s="46" t="s">
        <v>188</v>
      </c>
      <c r="E11" s="46">
        <v>43</v>
      </c>
      <c r="F11" s="47">
        <v>43</v>
      </c>
      <c r="G11" s="45">
        <v>43</v>
      </c>
      <c r="H11" s="45" t="s">
        <v>189</v>
      </c>
    </row>
    <row r="12" s="1" customFormat="1" ht="16" customHeight="1" spans="1:8">
      <c r="A12" s="45">
        <v>10</v>
      </c>
      <c r="B12" s="45" t="s">
        <v>192</v>
      </c>
      <c r="C12" s="45" t="s">
        <v>187</v>
      </c>
      <c r="D12" s="46" t="s">
        <v>188</v>
      </c>
      <c r="E12" s="46">
        <v>43</v>
      </c>
      <c r="F12" s="47">
        <v>43</v>
      </c>
      <c r="G12" s="45">
        <v>43</v>
      </c>
      <c r="H12" s="45" t="s">
        <v>189</v>
      </c>
    </row>
    <row r="13" s="1" customFormat="1" ht="16" customHeight="1" spans="1:8">
      <c r="A13" s="45"/>
      <c r="B13" s="45" t="s">
        <v>171</v>
      </c>
      <c r="C13" s="45"/>
      <c r="D13" s="46"/>
      <c r="E13" s="46"/>
      <c r="F13" s="47"/>
      <c r="G13" s="45">
        <f>SUM(G3:G12)</f>
        <v>454</v>
      </c>
      <c r="H13" s="4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workbookViewId="0">
      <selection activeCell="K1" sqref="K1"/>
    </sheetView>
  </sheetViews>
  <sheetFormatPr defaultColWidth="9" defaultRowHeight="13.5"/>
  <cols>
    <col min="3" max="3" width="24.625" customWidth="1"/>
    <col min="4" max="5" width="19.625" customWidth="1"/>
    <col min="9" max="9" width="13.625" customWidth="1"/>
  </cols>
  <sheetData>
    <row r="1" s="1" customFormat="1" ht="30" customHeight="1" spans="1:10">
      <c r="A1" s="3" t="s">
        <v>193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4" t="s">
        <v>9</v>
      </c>
      <c r="J2" s="4" t="s">
        <v>10</v>
      </c>
    </row>
    <row r="3" ht="16" customHeight="1" spans="1:10">
      <c r="A3" s="36">
        <v>1</v>
      </c>
      <c r="B3" s="37" t="s">
        <v>194</v>
      </c>
      <c r="C3" s="37" t="s">
        <v>195</v>
      </c>
      <c r="D3" s="37" t="s">
        <v>196</v>
      </c>
      <c r="E3" s="37" t="s">
        <v>197</v>
      </c>
      <c r="F3" s="37">
        <v>4</v>
      </c>
      <c r="G3" s="37">
        <v>1</v>
      </c>
      <c r="H3" s="37">
        <v>4</v>
      </c>
      <c r="I3" s="38">
        <v>16</v>
      </c>
      <c r="J3" s="36"/>
    </row>
    <row r="4" ht="16" customHeight="1" spans="1:10">
      <c r="A4" s="36">
        <v>2</v>
      </c>
      <c r="B4" s="37" t="s">
        <v>194</v>
      </c>
      <c r="C4" s="37" t="s">
        <v>198</v>
      </c>
      <c r="D4" s="37" t="s">
        <v>196</v>
      </c>
      <c r="E4" s="37" t="s">
        <v>197</v>
      </c>
      <c r="F4" s="37">
        <v>4</v>
      </c>
      <c r="G4" s="37">
        <v>1</v>
      </c>
      <c r="H4" s="37">
        <v>4</v>
      </c>
      <c r="I4" s="39"/>
      <c r="J4" s="36"/>
    </row>
    <row r="5" ht="16" customHeight="1" spans="1:10">
      <c r="A5" s="36">
        <v>3</v>
      </c>
      <c r="B5" s="37" t="s">
        <v>194</v>
      </c>
      <c r="C5" s="37" t="s">
        <v>199</v>
      </c>
      <c r="D5" s="37" t="s">
        <v>196</v>
      </c>
      <c r="E5" s="37" t="s">
        <v>200</v>
      </c>
      <c r="F5" s="37">
        <v>4</v>
      </c>
      <c r="G5" s="37">
        <v>1</v>
      </c>
      <c r="H5" s="37">
        <v>4</v>
      </c>
      <c r="I5" s="39"/>
      <c r="J5" s="36"/>
    </row>
    <row r="6" ht="16" customHeight="1" spans="1:10">
      <c r="A6" s="36">
        <v>4</v>
      </c>
      <c r="B6" s="37" t="s">
        <v>194</v>
      </c>
      <c r="C6" s="37" t="s">
        <v>201</v>
      </c>
      <c r="D6" s="37" t="s">
        <v>196</v>
      </c>
      <c r="E6" s="37" t="s">
        <v>202</v>
      </c>
      <c r="F6" s="37">
        <v>4</v>
      </c>
      <c r="G6" s="37">
        <v>1</v>
      </c>
      <c r="H6" s="37">
        <v>4</v>
      </c>
      <c r="I6" s="40"/>
      <c r="J6" s="36"/>
    </row>
    <row r="7" ht="16" customHeight="1" spans="1:10">
      <c r="A7" s="36">
        <v>5</v>
      </c>
      <c r="B7" s="37" t="s">
        <v>203</v>
      </c>
      <c r="C7" s="37" t="s">
        <v>204</v>
      </c>
      <c r="D7" s="37" t="s">
        <v>205</v>
      </c>
      <c r="E7" s="37" t="s">
        <v>206</v>
      </c>
      <c r="F7" s="37">
        <v>4</v>
      </c>
      <c r="G7" s="37">
        <v>1</v>
      </c>
      <c r="H7" s="37">
        <v>4</v>
      </c>
      <c r="I7" s="38">
        <v>20</v>
      </c>
      <c r="J7" s="36"/>
    </row>
    <row r="8" ht="16" customHeight="1" spans="1:10">
      <c r="A8" s="36">
        <v>6</v>
      </c>
      <c r="B8" s="37" t="s">
        <v>203</v>
      </c>
      <c r="C8" s="37" t="s">
        <v>207</v>
      </c>
      <c r="D8" s="37" t="s">
        <v>205</v>
      </c>
      <c r="E8" s="37" t="s">
        <v>208</v>
      </c>
      <c r="F8" s="37">
        <v>4</v>
      </c>
      <c r="G8" s="37">
        <v>1</v>
      </c>
      <c r="H8" s="37">
        <v>4</v>
      </c>
      <c r="I8" s="39"/>
      <c r="J8" s="36"/>
    </row>
    <row r="9" ht="16" customHeight="1" spans="1:10">
      <c r="A9" s="36">
        <v>7</v>
      </c>
      <c r="B9" s="37" t="s">
        <v>203</v>
      </c>
      <c r="C9" s="37" t="s">
        <v>207</v>
      </c>
      <c r="D9" s="37" t="s">
        <v>205</v>
      </c>
      <c r="E9" s="37" t="s">
        <v>208</v>
      </c>
      <c r="F9" s="37">
        <v>4</v>
      </c>
      <c r="G9" s="37">
        <v>1</v>
      </c>
      <c r="H9" s="37">
        <v>4</v>
      </c>
      <c r="I9" s="39"/>
      <c r="J9" s="36"/>
    </row>
    <row r="10" ht="16" customHeight="1" spans="1:10">
      <c r="A10" s="36">
        <v>8</v>
      </c>
      <c r="B10" s="37" t="s">
        <v>203</v>
      </c>
      <c r="C10" s="37" t="s">
        <v>209</v>
      </c>
      <c r="D10" s="37" t="s">
        <v>205</v>
      </c>
      <c r="E10" s="37" t="s">
        <v>208</v>
      </c>
      <c r="F10" s="37">
        <v>4</v>
      </c>
      <c r="G10" s="37">
        <v>1</v>
      </c>
      <c r="H10" s="37">
        <v>4</v>
      </c>
      <c r="I10" s="39"/>
      <c r="J10" s="36"/>
    </row>
    <row r="11" ht="16" customHeight="1" spans="1:10">
      <c r="A11" s="36">
        <v>9</v>
      </c>
      <c r="B11" s="37" t="s">
        <v>203</v>
      </c>
      <c r="C11" s="37" t="s">
        <v>209</v>
      </c>
      <c r="D11" s="37" t="s">
        <v>205</v>
      </c>
      <c r="E11" s="37" t="s">
        <v>208</v>
      </c>
      <c r="F11" s="37">
        <v>4</v>
      </c>
      <c r="G11" s="37">
        <v>1</v>
      </c>
      <c r="H11" s="37">
        <v>4</v>
      </c>
      <c r="I11" s="40"/>
      <c r="J11" s="36"/>
    </row>
    <row r="12" ht="16" customHeight="1" spans="1:10">
      <c r="A12" s="36">
        <v>10</v>
      </c>
      <c r="B12" s="37" t="s">
        <v>210</v>
      </c>
      <c r="C12" s="37" t="s">
        <v>211</v>
      </c>
      <c r="D12" s="37" t="s">
        <v>196</v>
      </c>
      <c r="E12" s="37" t="s">
        <v>212</v>
      </c>
      <c r="F12" s="37">
        <v>4</v>
      </c>
      <c r="G12" s="37">
        <v>1</v>
      </c>
      <c r="H12" s="37">
        <v>4</v>
      </c>
      <c r="I12" s="38">
        <v>16</v>
      </c>
      <c r="J12" s="36"/>
    </row>
    <row r="13" ht="16" customHeight="1" spans="1:10">
      <c r="A13" s="36">
        <v>11</v>
      </c>
      <c r="B13" s="37" t="s">
        <v>210</v>
      </c>
      <c r="C13" s="37" t="s">
        <v>211</v>
      </c>
      <c r="D13" s="37" t="s">
        <v>196</v>
      </c>
      <c r="E13" s="37" t="s">
        <v>213</v>
      </c>
      <c r="F13" s="37">
        <v>4</v>
      </c>
      <c r="G13" s="37">
        <v>1</v>
      </c>
      <c r="H13" s="37">
        <v>4</v>
      </c>
      <c r="I13" s="39"/>
      <c r="J13" s="36"/>
    </row>
    <row r="14" ht="16" customHeight="1" spans="1:10">
      <c r="A14" s="36">
        <v>12</v>
      </c>
      <c r="B14" s="37" t="s">
        <v>210</v>
      </c>
      <c r="C14" s="37" t="s">
        <v>199</v>
      </c>
      <c r="D14" s="37" t="s">
        <v>196</v>
      </c>
      <c r="E14" s="37" t="s">
        <v>200</v>
      </c>
      <c r="F14" s="37">
        <v>4</v>
      </c>
      <c r="G14" s="37">
        <v>1</v>
      </c>
      <c r="H14" s="37">
        <v>4</v>
      </c>
      <c r="I14" s="39"/>
      <c r="J14" s="36"/>
    </row>
    <row r="15" ht="16" customHeight="1" spans="1:10">
      <c r="A15" s="36">
        <v>13</v>
      </c>
      <c r="B15" s="37" t="s">
        <v>210</v>
      </c>
      <c r="C15" s="37" t="s">
        <v>201</v>
      </c>
      <c r="D15" s="37" t="s">
        <v>196</v>
      </c>
      <c r="E15" s="37" t="s">
        <v>202</v>
      </c>
      <c r="F15" s="37">
        <v>4</v>
      </c>
      <c r="G15" s="37">
        <v>1</v>
      </c>
      <c r="H15" s="37">
        <v>4</v>
      </c>
      <c r="I15" s="40"/>
      <c r="J15" s="36"/>
    </row>
    <row r="16" ht="16" customHeight="1" spans="1:10">
      <c r="A16" s="36">
        <v>14</v>
      </c>
      <c r="B16" s="37" t="s">
        <v>214</v>
      </c>
      <c r="C16" s="37" t="s">
        <v>199</v>
      </c>
      <c r="D16" s="37" t="s">
        <v>196</v>
      </c>
      <c r="E16" s="37" t="s">
        <v>200</v>
      </c>
      <c r="F16" s="37">
        <v>4</v>
      </c>
      <c r="G16" s="37">
        <v>1</v>
      </c>
      <c r="H16" s="37">
        <v>4</v>
      </c>
      <c r="I16" s="38">
        <v>8</v>
      </c>
      <c r="J16" s="36"/>
    </row>
    <row r="17" ht="16" customHeight="1" spans="1:10">
      <c r="A17" s="36">
        <v>15</v>
      </c>
      <c r="B17" s="37" t="s">
        <v>214</v>
      </c>
      <c r="C17" s="37" t="s">
        <v>201</v>
      </c>
      <c r="D17" s="37" t="s">
        <v>196</v>
      </c>
      <c r="E17" s="37" t="s">
        <v>202</v>
      </c>
      <c r="F17" s="37">
        <v>4</v>
      </c>
      <c r="G17" s="37">
        <v>1</v>
      </c>
      <c r="H17" s="37">
        <v>4</v>
      </c>
      <c r="I17" s="40"/>
      <c r="J17" s="36"/>
    </row>
    <row r="18" ht="16" customHeight="1" spans="1:10">
      <c r="A18" s="36">
        <v>16</v>
      </c>
      <c r="B18" s="37" t="s">
        <v>215</v>
      </c>
      <c r="C18" s="37" t="s">
        <v>199</v>
      </c>
      <c r="D18" s="37" t="s">
        <v>196</v>
      </c>
      <c r="E18" s="37" t="s">
        <v>200</v>
      </c>
      <c r="F18" s="37">
        <v>4</v>
      </c>
      <c r="G18" s="37">
        <v>1</v>
      </c>
      <c r="H18" s="37">
        <v>4</v>
      </c>
      <c r="I18" s="38">
        <v>8</v>
      </c>
      <c r="J18" s="36"/>
    </row>
    <row r="19" ht="16" customHeight="1" spans="1:10">
      <c r="A19" s="36">
        <v>17</v>
      </c>
      <c r="B19" s="37" t="s">
        <v>215</v>
      </c>
      <c r="C19" s="37" t="s">
        <v>201</v>
      </c>
      <c r="D19" s="37" t="s">
        <v>196</v>
      </c>
      <c r="E19" s="37" t="s">
        <v>202</v>
      </c>
      <c r="F19" s="37">
        <v>4</v>
      </c>
      <c r="G19" s="37">
        <v>1</v>
      </c>
      <c r="H19" s="37">
        <v>4</v>
      </c>
      <c r="I19" s="40"/>
      <c r="J19" s="36"/>
    </row>
    <row r="20" ht="16" customHeight="1" spans="1:10">
      <c r="A20" s="36">
        <v>18</v>
      </c>
      <c r="B20" s="37" t="s">
        <v>216</v>
      </c>
      <c r="C20" s="37" t="s">
        <v>217</v>
      </c>
      <c r="D20" s="37" t="s">
        <v>205</v>
      </c>
      <c r="E20" s="37" t="s">
        <v>206</v>
      </c>
      <c r="F20" s="37">
        <v>4</v>
      </c>
      <c r="G20" s="37">
        <v>1</v>
      </c>
      <c r="H20" s="37">
        <v>4</v>
      </c>
      <c r="I20" s="41">
        <v>4</v>
      </c>
      <c r="J20" s="36"/>
    </row>
    <row r="21" ht="16" customHeight="1" spans="1:10">
      <c r="A21" s="36">
        <v>19</v>
      </c>
      <c r="B21" s="37" t="s">
        <v>218</v>
      </c>
      <c r="C21" s="37" t="s">
        <v>219</v>
      </c>
      <c r="D21" s="37" t="s">
        <v>205</v>
      </c>
      <c r="E21" s="37" t="s">
        <v>220</v>
      </c>
      <c r="F21" s="37">
        <v>4</v>
      </c>
      <c r="G21" s="37">
        <v>1</v>
      </c>
      <c r="H21" s="37">
        <v>4</v>
      </c>
      <c r="I21" s="38">
        <v>16</v>
      </c>
      <c r="J21" s="36"/>
    </row>
    <row r="22" ht="16" customHeight="1" spans="1:10">
      <c r="A22" s="36">
        <v>20</v>
      </c>
      <c r="B22" s="37" t="s">
        <v>218</v>
      </c>
      <c r="C22" s="37" t="s">
        <v>219</v>
      </c>
      <c r="D22" s="37" t="s">
        <v>205</v>
      </c>
      <c r="E22" s="37" t="s">
        <v>220</v>
      </c>
      <c r="F22" s="37">
        <v>4</v>
      </c>
      <c r="G22" s="37">
        <v>1</v>
      </c>
      <c r="H22" s="37">
        <v>4</v>
      </c>
      <c r="I22" s="39"/>
      <c r="J22" s="36"/>
    </row>
    <row r="23" ht="16" customHeight="1" spans="1:10">
      <c r="A23" s="36">
        <v>21</v>
      </c>
      <c r="B23" s="37" t="s">
        <v>218</v>
      </c>
      <c r="C23" s="37" t="s">
        <v>221</v>
      </c>
      <c r="D23" s="37" t="s">
        <v>205</v>
      </c>
      <c r="E23" s="37" t="s">
        <v>220</v>
      </c>
      <c r="F23" s="37">
        <v>4</v>
      </c>
      <c r="G23" s="37">
        <v>1</v>
      </c>
      <c r="H23" s="37">
        <v>4</v>
      </c>
      <c r="I23" s="39"/>
      <c r="J23" s="36"/>
    </row>
    <row r="24" ht="16" customHeight="1" spans="1:10">
      <c r="A24" s="36">
        <v>22</v>
      </c>
      <c r="B24" s="37" t="s">
        <v>218</v>
      </c>
      <c r="C24" s="37" t="s">
        <v>222</v>
      </c>
      <c r="D24" s="37" t="s">
        <v>205</v>
      </c>
      <c r="E24" s="37" t="s">
        <v>220</v>
      </c>
      <c r="F24" s="37">
        <v>4</v>
      </c>
      <c r="G24" s="37">
        <v>1</v>
      </c>
      <c r="H24" s="37">
        <v>4</v>
      </c>
      <c r="I24" s="40"/>
      <c r="J24" s="36"/>
    </row>
    <row r="25" ht="16" customHeight="1" spans="1:10">
      <c r="A25" s="36">
        <v>23</v>
      </c>
      <c r="B25" s="37" t="s">
        <v>223</v>
      </c>
      <c r="C25" s="37" t="s">
        <v>224</v>
      </c>
      <c r="D25" s="37" t="s">
        <v>205</v>
      </c>
      <c r="E25" s="37" t="s">
        <v>206</v>
      </c>
      <c r="F25" s="37">
        <v>4</v>
      </c>
      <c r="G25" s="37">
        <v>1</v>
      </c>
      <c r="H25" s="37">
        <v>4</v>
      </c>
      <c r="I25" s="38">
        <v>8</v>
      </c>
      <c r="J25" s="36"/>
    </row>
    <row r="26" ht="16" customHeight="1" spans="1:10">
      <c r="A26" s="36">
        <v>24</v>
      </c>
      <c r="B26" s="37" t="s">
        <v>223</v>
      </c>
      <c r="C26" s="37" t="s">
        <v>225</v>
      </c>
      <c r="D26" s="37" t="s">
        <v>205</v>
      </c>
      <c r="E26" s="37" t="s">
        <v>206</v>
      </c>
      <c r="F26" s="37">
        <v>4</v>
      </c>
      <c r="G26" s="37">
        <v>1</v>
      </c>
      <c r="H26" s="37">
        <v>4</v>
      </c>
      <c r="I26" s="40"/>
      <c r="J26" s="36"/>
    </row>
    <row r="27" ht="16" customHeight="1" spans="1:10">
      <c r="A27" s="36">
        <v>25</v>
      </c>
      <c r="B27" s="37" t="s">
        <v>226</v>
      </c>
      <c r="C27" s="37" t="s">
        <v>219</v>
      </c>
      <c r="D27" s="37" t="s">
        <v>205</v>
      </c>
      <c r="E27" s="37" t="s">
        <v>227</v>
      </c>
      <c r="F27" s="37">
        <v>4</v>
      </c>
      <c r="G27" s="37">
        <v>1</v>
      </c>
      <c r="H27" s="37">
        <v>4</v>
      </c>
      <c r="I27" s="38">
        <v>16</v>
      </c>
      <c r="J27" s="36"/>
    </row>
    <row r="28" ht="16" customHeight="1" spans="1:10">
      <c r="A28" s="36">
        <v>26</v>
      </c>
      <c r="B28" s="37" t="s">
        <v>226</v>
      </c>
      <c r="C28" s="37" t="s">
        <v>219</v>
      </c>
      <c r="D28" s="37" t="s">
        <v>205</v>
      </c>
      <c r="E28" s="37" t="s">
        <v>227</v>
      </c>
      <c r="F28" s="37">
        <v>4</v>
      </c>
      <c r="G28" s="37">
        <v>1</v>
      </c>
      <c r="H28" s="37">
        <v>4</v>
      </c>
      <c r="I28" s="39"/>
      <c r="J28" s="36"/>
    </row>
    <row r="29" ht="16" customHeight="1" spans="1:10">
      <c r="A29" s="36">
        <v>27</v>
      </c>
      <c r="B29" s="37" t="s">
        <v>226</v>
      </c>
      <c r="C29" s="37" t="s">
        <v>221</v>
      </c>
      <c r="D29" s="37" t="s">
        <v>205</v>
      </c>
      <c r="E29" s="37" t="s">
        <v>227</v>
      </c>
      <c r="F29" s="37">
        <v>4</v>
      </c>
      <c r="G29" s="37">
        <v>1</v>
      </c>
      <c r="H29" s="37">
        <v>4</v>
      </c>
      <c r="I29" s="39"/>
      <c r="J29" s="36"/>
    </row>
    <row r="30" ht="16" customHeight="1" spans="1:10">
      <c r="A30" s="36">
        <v>28</v>
      </c>
      <c r="B30" s="37" t="s">
        <v>226</v>
      </c>
      <c r="C30" s="37" t="s">
        <v>222</v>
      </c>
      <c r="D30" s="37" t="s">
        <v>205</v>
      </c>
      <c r="E30" s="37" t="s">
        <v>227</v>
      </c>
      <c r="F30" s="37">
        <v>4</v>
      </c>
      <c r="G30" s="37">
        <v>1</v>
      </c>
      <c r="H30" s="37">
        <v>4</v>
      </c>
      <c r="I30" s="40"/>
      <c r="J30" s="36"/>
    </row>
    <row r="31" ht="16" customHeight="1" spans="1:10">
      <c r="A31" s="36">
        <v>29</v>
      </c>
      <c r="B31" s="37" t="s">
        <v>228</v>
      </c>
      <c r="C31" s="37" t="s">
        <v>229</v>
      </c>
      <c r="D31" s="37" t="s">
        <v>196</v>
      </c>
      <c r="E31" s="37" t="s">
        <v>212</v>
      </c>
      <c r="F31" s="37">
        <v>4</v>
      </c>
      <c r="G31" s="37">
        <v>1</v>
      </c>
      <c r="H31" s="37">
        <v>4</v>
      </c>
      <c r="I31" s="38">
        <v>16</v>
      </c>
      <c r="J31" s="36"/>
    </row>
    <row r="32" ht="16" customHeight="1" spans="1:10">
      <c r="A32" s="36">
        <v>30</v>
      </c>
      <c r="B32" s="37" t="s">
        <v>228</v>
      </c>
      <c r="C32" s="37" t="s">
        <v>229</v>
      </c>
      <c r="D32" s="37" t="s">
        <v>196</v>
      </c>
      <c r="E32" s="37" t="s">
        <v>213</v>
      </c>
      <c r="F32" s="37">
        <v>4</v>
      </c>
      <c r="G32" s="37">
        <v>1</v>
      </c>
      <c r="H32" s="37">
        <v>4</v>
      </c>
      <c r="I32" s="39"/>
      <c r="J32" s="36"/>
    </row>
    <row r="33" ht="16" customHeight="1" spans="1:10">
      <c r="A33" s="36">
        <v>31</v>
      </c>
      <c r="B33" s="37" t="s">
        <v>228</v>
      </c>
      <c r="C33" s="37" t="s">
        <v>199</v>
      </c>
      <c r="D33" s="37" t="s">
        <v>196</v>
      </c>
      <c r="E33" s="37" t="s">
        <v>200</v>
      </c>
      <c r="F33" s="37">
        <v>4</v>
      </c>
      <c r="G33" s="37">
        <v>1</v>
      </c>
      <c r="H33" s="37">
        <v>4</v>
      </c>
      <c r="I33" s="39"/>
      <c r="J33" s="36"/>
    </row>
    <row r="34" ht="16" customHeight="1" spans="1:10">
      <c r="A34" s="36">
        <v>32</v>
      </c>
      <c r="B34" s="37" t="s">
        <v>228</v>
      </c>
      <c r="C34" s="37" t="s">
        <v>201</v>
      </c>
      <c r="D34" s="37" t="s">
        <v>196</v>
      </c>
      <c r="E34" s="37" t="s">
        <v>202</v>
      </c>
      <c r="F34" s="37">
        <v>4</v>
      </c>
      <c r="G34" s="37">
        <v>1</v>
      </c>
      <c r="H34" s="37">
        <v>4</v>
      </c>
      <c r="I34" s="40"/>
      <c r="J34" s="36"/>
    </row>
    <row r="35" ht="16" customHeight="1" spans="1:10">
      <c r="A35" s="36">
        <v>33</v>
      </c>
      <c r="B35" s="37" t="s">
        <v>230</v>
      </c>
      <c r="C35" s="37" t="s">
        <v>231</v>
      </c>
      <c r="D35" s="37" t="s">
        <v>196</v>
      </c>
      <c r="E35" s="37" t="s">
        <v>232</v>
      </c>
      <c r="F35" s="37">
        <v>4</v>
      </c>
      <c r="G35" s="37">
        <v>1</v>
      </c>
      <c r="H35" s="37">
        <v>4</v>
      </c>
      <c r="I35" s="38">
        <v>16</v>
      </c>
      <c r="J35" s="36"/>
    </row>
    <row r="36" ht="16" customHeight="1" spans="1:10">
      <c r="A36" s="36">
        <v>34</v>
      </c>
      <c r="B36" s="37" t="s">
        <v>230</v>
      </c>
      <c r="C36" s="37" t="s">
        <v>233</v>
      </c>
      <c r="D36" s="37" t="s">
        <v>196</v>
      </c>
      <c r="E36" s="37" t="s">
        <v>232</v>
      </c>
      <c r="F36" s="37">
        <v>4</v>
      </c>
      <c r="G36" s="37">
        <v>1</v>
      </c>
      <c r="H36" s="37">
        <v>4</v>
      </c>
      <c r="I36" s="39"/>
      <c r="J36" s="36"/>
    </row>
    <row r="37" ht="16" customHeight="1" spans="1:10">
      <c r="A37" s="36">
        <v>35</v>
      </c>
      <c r="B37" s="37" t="s">
        <v>230</v>
      </c>
      <c r="C37" s="37" t="s">
        <v>199</v>
      </c>
      <c r="D37" s="37" t="s">
        <v>196</v>
      </c>
      <c r="E37" s="37" t="s">
        <v>200</v>
      </c>
      <c r="F37" s="37">
        <v>4</v>
      </c>
      <c r="G37" s="37">
        <v>1</v>
      </c>
      <c r="H37" s="37">
        <v>4</v>
      </c>
      <c r="I37" s="39"/>
      <c r="J37" s="36"/>
    </row>
    <row r="38" ht="16" customHeight="1" spans="1:10">
      <c r="A38" s="36">
        <v>36</v>
      </c>
      <c r="B38" s="37" t="s">
        <v>230</v>
      </c>
      <c r="C38" s="37" t="s">
        <v>201</v>
      </c>
      <c r="D38" s="37" t="s">
        <v>196</v>
      </c>
      <c r="E38" s="37" t="s">
        <v>202</v>
      </c>
      <c r="F38" s="37">
        <v>4</v>
      </c>
      <c r="G38" s="37">
        <v>1</v>
      </c>
      <c r="H38" s="37">
        <v>4</v>
      </c>
      <c r="I38" s="40"/>
      <c r="J38" s="36"/>
    </row>
    <row r="39" ht="16" customHeight="1" spans="1:10">
      <c r="A39" s="36">
        <v>37</v>
      </c>
      <c r="B39" s="37" t="s">
        <v>234</v>
      </c>
      <c r="C39" s="37" t="s">
        <v>199</v>
      </c>
      <c r="D39" s="37" t="s">
        <v>196</v>
      </c>
      <c r="E39" s="37" t="s">
        <v>200</v>
      </c>
      <c r="F39" s="37">
        <v>4</v>
      </c>
      <c r="G39" s="37">
        <v>1</v>
      </c>
      <c r="H39" s="37">
        <v>4</v>
      </c>
      <c r="I39" s="38">
        <v>8</v>
      </c>
      <c r="J39" s="36"/>
    </row>
    <row r="40" ht="16" customHeight="1" spans="1:10">
      <c r="A40" s="36">
        <v>38</v>
      </c>
      <c r="B40" s="37" t="s">
        <v>234</v>
      </c>
      <c r="C40" s="37" t="s">
        <v>201</v>
      </c>
      <c r="D40" s="37" t="s">
        <v>196</v>
      </c>
      <c r="E40" s="37" t="s">
        <v>202</v>
      </c>
      <c r="F40" s="37">
        <v>4</v>
      </c>
      <c r="G40" s="37">
        <v>1</v>
      </c>
      <c r="H40" s="37">
        <v>4</v>
      </c>
      <c r="I40" s="40"/>
      <c r="J40" s="36"/>
    </row>
    <row r="41" ht="16" customHeight="1" spans="1:10">
      <c r="A41" s="36">
        <v>39</v>
      </c>
      <c r="B41" s="37" t="s">
        <v>235</v>
      </c>
      <c r="C41" s="37" t="s">
        <v>219</v>
      </c>
      <c r="D41" s="37" t="s">
        <v>205</v>
      </c>
      <c r="E41" s="37" t="s">
        <v>236</v>
      </c>
      <c r="F41" s="37">
        <v>4</v>
      </c>
      <c r="G41" s="37">
        <v>1</v>
      </c>
      <c r="H41" s="37">
        <v>4</v>
      </c>
      <c r="I41" s="38">
        <v>16</v>
      </c>
      <c r="J41" s="36"/>
    </row>
    <row r="42" ht="16" customHeight="1" spans="1:10">
      <c r="A42" s="36">
        <v>40</v>
      </c>
      <c r="B42" s="37" t="s">
        <v>235</v>
      </c>
      <c r="C42" s="37" t="s">
        <v>219</v>
      </c>
      <c r="D42" s="37" t="s">
        <v>205</v>
      </c>
      <c r="E42" s="37" t="s">
        <v>236</v>
      </c>
      <c r="F42" s="37">
        <v>4</v>
      </c>
      <c r="G42" s="37">
        <v>1</v>
      </c>
      <c r="H42" s="37">
        <v>4</v>
      </c>
      <c r="I42" s="39"/>
      <c r="J42" s="36"/>
    </row>
    <row r="43" ht="16" customHeight="1" spans="1:10">
      <c r="A43" s="36">
        <v>41</v>
      </c>
      <c r="B43" s="37" t="s">
        <v>235</v>
      </c>
      <c r="C43" s="37" t="s">
        <v>221</v>
      </c>
      <c r="D43" s="37" t="s">
        <v>205</v>
      </c>
      <c r="E43" s="37" t="s">
        <v>236</v>
      </c>
      <c r="F43" s="37">
        <v>4</v>
      </c>
      <c r="G43" s="37">
        <v>1</v>
      </c>
      <c r="H43" s="37">
        <v>4</v>
      </c>
      <c r="I43" s="39"/>
      <c r="J43" s="36"/>
    </row>
    <row r="44" ht="16" customHeight="1" spans="1:10">
      <c r="A44" s="36">
        <v>42</v>
      </c>
      <c r="B44" s="37" t="s">
        <v>235</v>
      </c>
      <c r="C44" s="37" t="s">
        <v>222</v>
      </c>
      <c r="D44" s="37" t="s">
        <v>205</v>
      </c>
      <c r="E44" s="37" t="s">
        <v>236</v>
      </c>
      <c r="F44" s="37">
        <v>4</v>
      </c>
      <c r="G44" s="37">
        <v>1</v>
      </c>
      <c r="H44" s="37">
        <v>4</v>
      </c>
      <c r="I44" s="40"/>
      <c r="J44" s="36"/>
    </row>
    <row r="45" ht="16" customHeight="1" spans="1:10">
      <c r="A45" s="36">
        <v>43</v>
      </c>
      <c r="B45" s="37" t="s">
        <v>237</v>
      </c>
      <c r="C45" s="37" t="s">
        <v>207</v>
      </c>
      <c r="D45" s="37" t="s">
        <v>205</v>
      </c>
      <c r="E45" s="37" t="s">
        <v>238</v>
      </c>
      <c r="F45" s="37">
        <v>4</v>
      </c>
      <c r="G45" s="37">
        <v>1</v>
      </c>
      <c r="H45" s="37">
        <v>4</v>
      </c>
      <c r="I45" s="38">
        <v>16</v>
      </c>
      <c r="J45" s="36"/>
    </row>
    <row r="46" ht="16" customHeight="1" spans="1:10">
      <c r="A46" s="36">
        <v>44</v>
      </c>
      <c r="B46" s="37" t="s">
        <v>237</v>
      </c>
      <c r="C46" s="37" t="s">
        <v>207</v>
      </c>
      <c r="D46" s="37" t="s">
        <v>205</v>
      </c>
      <c r="E46" s="37" t="s">
        <v>238</v>
      </c>
      <c r="F46" s="37">
        <v>4</v>
      </c>
      <c r="G46" s="37">
        <v>1</v>
      </c>
      <c r="H46" s="37">
        <v>4</v>
      </c>
      <c r="I46" s="39"/>
      <c r="J46" s="36"/>
    </row>
    <row r="47" ht="16" customHeight="1" spans="1:10">
      <c r="A47" s="36">
        <v>45</v>
      </c>
      <c r="B47" s="37" t="s">
        <v>237</v>
      </c>
      <c r="C47" s="37" t="s">
        <v>209</v>
      </c>
      <c r="D47" s="37" t="s">
        <v>205</v>
      </c>
      <c r="E47" s="37" t="s">
        <v>238</v>
      </c>
      <c r="F47" s="37">
        <v>4</v>
      </c>
      <c r="G47" s="37">
        <v>1</v>
      </c>
      <c r="H47" s="37">
        <v>4</v>
      </c>
      <c r="I47" s="39"/>
      <c r="J47" s="36"/>
    </row>
    <row r="48" ht="16" customHeight="1" spans="1:10">
      <c r="A48" s="36">
        <v>46</v>
      </c>
      <c r="B48" s="37" t="s">
        <v>237</v>
      </c>
      <c r="C48" s="37" t="s">
        <v>209</v>
      </c>
      <c r="D48" s="37" t="s">
        <v>205</v>
      </c>
      <c r="E48" s="37" t="s">
        <v>238</v>
      </c>
      <c r="F48" s="37">
        <v>4</v>
      </c>
      <c r="G48" s="37">
        <v>1</v>
      </c>
      <c r="H48" s="37">
        <v>4</v>
      </c>
      <c r="I48" s="40"/>
      <c r="J48" s="36"/>
    </row>
    <row r="49" ht="16" customHeight="1" spans="1:10">
      <c r="A49" s="36">
        <v>47</v>
      </c>
      <c r="B49" s="37" t="s">
        <v>239</v>
      </c>
      <c r="C49" s="37" t="s">
        <v>219</v>
      </c>
      <c r="D49" s="37" t="s">
        <v>205</v>
      </c>
      <c r="E49" s="37" t="s">
        <v>240</v>
      </c>
      <c r="F49" s="37">
        <v>4</v>
      </c>
      <c r="G49" s="37">
        <v>1</v>
      </c>
      <c r="H49" s="37">
        <v>4</v>
      </c>
      <c r="I49" s="38">
        <v>16</v>
      </c>
      <c r="J49" s="36"/>
    </row>
    <row r="50" ht="16" customHeight="1" spans="1:10">
      <c r="A50" s="36">
        <v>48</v>
      </c>
      <c r="B50" s="37" t="s">
        <v>239</v>
      </c>
      <c r="C50" s="37" t="s">
        <v>219</v>
      </c>
      <c r="D50" s="37" t="s">
        <v>205</v>
      </c>
      <c r="E50" s="37" t="s">
        <v>240</v>
      </c>
      <c r="F50" s="37">
        <v>4</v>
      </c>
      <c r="G50" s="37">
        <v>1</v>
      </c>
      <c r="H50" s="37">
        <v>4</v>
      </c>
      <c r="I50" s="39"/>
      <c r="J50" s="36"/>
    </row>
    <row r="51" ht="16" customHeight="1" spans="1:10">
      <c r="A51" s="36">
        <v>49</v>
      </c>
      <c r="B51" s="37" t="s">
        <v>239</v>
      </c>
      <c r="C51" s="37" t="s">
        <v>221</v>
      </c>
      <c r="D51" s="37" t="s">
        <v>205</v>
      </c>
      <c r="E51" s="37" t="s">
        <v>240</v>
      </c>
      <c r="F51" s="37">
        <v>4</v>
      </c>
      <c r="G51" s="37">
        <v>1</v>
      </c>
      <c r="H51" s="37">
        <v>4</v>
      </c>
      <c r="I51" s="39"/>
      <c r="J51" s="36"/>
    </row>
    <row r="52" ht="16" customHeight="1" spans="1:10">
      <c r="A52" s="36">
        <v>50</v>
      </c>
      <c r="B52" s="37" t="s">
        <v>239</v>
      </c>
      <c r="C52" s="37" t="s">
        <v>222</v>
      </c>
      <c r="D52" s="37" t="s">
        <v>205</v>
      </c>
      <c r="E52" s="37" t="s">
        <v>240</v>
      </c>
      <c r="F52" s="37">
        <v>4</v>
      </c>
      <c r="G52" s="37">
        <v>1</v>
      </c>
      <c r="H52" s="37">
        <v>4</v>
      </c>
      <c r="I52" s="40"/>
      <c r="J52" s="36"/>
    </row>
    <row r="53" ht="16" customHeight="1" spans="1:10">
      <c r="A53" s="36">
        <v>51</v>
      </c>
      <c r="B53" s="37" t="s">
        <v>241</v>
      </c>
      <c r="C53" s="37" t="s">
        <v>199</v>
      </c>
      <c r="D53" s="37" t="s">
        <v>196</v>
      </c>
      <c r="E53" s="37" t="s">
        <v>200</v>
      </c>
      <c r="F53" s="37">
        <v>4</v>
      </c>
      <c r="G53" s="37">
        <v>1</v>
      </c>
      <c r="H53" s="37">
        <v>4</v>
      </c>
      <c r="I53" s="38">
        <v>8</v>
      </c>
      <c r="J53" s="36"/>
    </row>
    <row r="54" ht="16" customHeight="1" spans="1:10">
      <c r="A54" s="36">
        <v>52</v>
      </c>
      <c r="B54" s="37" t="s">
        <v>241</v>
      </c>
      <c r="C54" s="37" t="s">
        <v>201</v>
      </c>
      <c r="D54" s="37" t="s">
        <v>196</v>
      </c>
      <c r="E54" s="37" t="s">
        <v>202</v>
      </c>
      <c r="F54" s="37">
        <v>4</v>
      </c>
      <c r="G54" s="37">
        <v>1</v>
      </c>
      <c r="H54" s="37">
        <v>4</v>
      </c>
      <c r="I54" s="40"/>
      <c r="J54" s="36"/>
    </row>
    <row r="55" ht="16" customHeight="1" spans="1:10">
      <c r="A55" s="36">
        <v>53</v>
      </c>
      <c r="B55" s="37" t="s">
        <v>242</v>
      </c>
      <c r="C55" s="37" t="s">
        <v>207</v>
      </c>
      <c r="D55" s="37" t="s">
        <v>205</v>
      </c>
      <c r="E55" s="37" t="s">
        <v>243</v>
      </c>
      <c r="F55" s="37">
        <v>4</v>
      </c>
      <c r="G55" s="37">
        <v>1</v>
      </c>
      <c r="H55" s="37">
        <v>4</v>
      </c>
      <c r="I55" s="38">
        <v>16</v>
      </c>
      <c r="J55" s="36"/>
    </row>
    <row r="56" ht="16" customHeight="1" spans="1:10">
      <c r="A56" s="36">
        <v>54</v>
      </c>
      <c r="B56" s="37" t="s">
        <v>242</v>
      </c>
      <c r="C56" s="37" t="s">
        <v>207</v>
      </c>
      <c r="D56" s="37" t="s">
        <v>205</v>
      </c>
      <c r="E56" s="37" t="s">
        <v>243</v>
      </c>
      <c r="F56" s="37">
        <v>4</v>
      </c>
      <c r="G56" s="37">
        <v>1</v>
      </c>
      <c r="H56" s="37">
        <v>4</v>
      </c>
      <c r="I56" s="39"/>
      <c r="J56" s="36"/>
    </row>
    <row r="57" ht="16" customHeight="1" spans="1:10">
      <c r="A57" s="36">
        <v>55</v>
      </c>
      <c r="B57" s="37" t="s">
        <v>242</v>
      </c>
      <c r="C57" s="37" t="s">
        <v>209</v>
      </c>
      <c r="D57" s="37" t="s">
        <v>205</v>
      </c>
      <c r="E57" s="37" t="s">
        <v>243</v>
      </c>
      <c r="F57" s="37">
        <v>4</v>
      </c>
      <c r="G57" s="37">
        <v>1</v>
      </c>
      <c r="H57" s="37">
        <v>4</v>
      </c>
      <c r="I57" s="39"/>
      <c r="J57" s="36"/>
    </row>
    <row r="58" ht="16" customHeight="1" spans="1:10">
      <c r="A58" s="36">
        <v>56</v>
      </c>
      <c r="B58" s="37" t="s">
        <v>242</v>
      </c>
      <c r="C58" s="37" t="s">
        <v>209</v>
      </c>
      <c r="D58" s="37" t="s">
        <v>205</v>
      </c>
      <c r="E58" s="37" t="s">
        <v>243</v>
      </c>
      <c r="F58" s="37">
        <v>4</v>
      </c>
      <c r="G58" s="37">
        <v>1</v>
      </c>
      <c r="H58" s="37">
        <v>4</v>
      </c>
      <c r="I58" s="40"/>
      <c r="J58" s="36"/>
    </row>
    <row r="59" ht="16" customHeight="1" spans="1:10">
      <c r="A59" s="36">
        <v>57</v>
      </c>
      <c r="B59" s="37" t="s">
        <v>244</v>
      </c>
      <c r="C59" s="37" t="s">
        <v>231</v>
      </c>
      <c r="D59" s="37" t="s">
        <v>196</v>
      </c>
      <c r="E59" s="37" t="s">
        <v>245</v>
      </c>
      <c r="F59" s="37">
        <v>4</v>
      </c>
      <c r="G59" s="37">
        <v>1</v>
      </c>
      <c r="H59" s="37">
        <v>4</v>
      </c>
      <c r="I59" s="38">
        <v>28</v>
      </c>
      <c r="J59" s="36"/>
    </row>
    <row r="60" ht="16" customHeight="1" spans="1:10">
      <c r="A60" s="36">
        <v>58</v>
      </c>
      <c r="B60" s="37" t="s">
        <v>244</v>
      </c>
      <c r="C60" s="37" t="s">
        <v>195</v>
      </c>
      <c r="D60" s="37" t="s">
        <v>196</v>
      </c>
      <c r="E60" s="37" t="s">
        <v>246</v>
      </c>
      <c r="F60" s="37">
        <v>4</v>
      </c>
      <c r="G60" s="37">
        <v>1</v>
      </c>
      <c r="H60" s="37">
        <v>4</v>
      </c>
      <c r="I60" s="39"/>
      <c r="J60" s="36"/>
    </row>
    <row r="61" ht="16" customHeight="1" spans="1:10">
      <c r="A61" s="36">
        <v>59</v>
      </c>
      <c r="B61" s="37" t="s">
        <v>244</v>
      </c>
      <c r="C61" s="37" t="s">
        <v>198</v>
      </c>
      <c r="D61" s="37" t="s">
        <v>196</v>
      </c>
      <c r="E61" s="37" t="s">
        <v>246</v>
      </c>
      <c r="F61" s="37">
        <v>4</v>
      </c>
      <c r="G61" s="37">
        <v>1</v>
      </c>
      <c r="H61" s="37">
        <v>4</v>
      </c>
      <c r="I61" s="39"/>
      <c r="J61" s="36"/>
    </row>
    <row r="62" ht="16" customHeight="1" spans="1:10">
      <c r="A62" s="36">
        <v>60</v>
      </c>
      <c r="B62" s="37" t="s">
        <v>244</v>
      </c>
      <c r="C62" s="37" t="s">
        <v>195</v>
      </c>
      <c r="D62" s="37" t="s">
        <v>247</v>
      </c>
      <c r="E62" s="37" t="s">
        <v>248</v>
      </c>
      <c r="F62" s="37">
        <v>4</v>
      </c>
      <c r="G62" s="37">
        <v>1</v>
      </c>
      <c r="H62" s="37">
        <v>4</v>
      </c>
      <c r="I62" s="39"/>
      <c r="J62" s="36" t="s">
        <v>249</v>
      </c>
    </row>
    <row r="63" ht="16" customHeight="1" spans="1:10">
      <c r="A63" s="36">
        <v>61</v>
      </c>
      <c r="B63" s="37" t="s">
        <v>244</v>
      </c>
      <c r="C63" s="37" t="s">
        <v>198</v>
      </c>
      <c r="D63" s="37" t="s">
        <v>247</v>
      </c>
      <c r="E63" s="37" t="s">
        <v>248</v>
      </c>
      <c r="F63" s="37">
        <v>4</v>
      </c>
      <c r="G63" s="37">
        <v>1</v>
      </c>
      <c r="H63" s="37">
        <v>4</v>
      </c>
      <c r="I63" s="39"/>
      <c r="J63" s="36" t="s">
        <v>249</v>
      </c>
    </row>
    <row r="64" ht="16" customHeight="1" spans="1:10">
      <c r="A64" s="36">
        <v>62</v>
      </c>
      <c r="B64" s="37" t="s">
        <v>244</v>
      </c>
      <c r="C64" s="37" t="s">
        <v>199</v>
      </c>
      <c r="D64" s="37" t="s">
        <v>196</v>
      </c>
      <c r="E64" s="37" t="s">
        <v>200</v>
      </c>
      <c r="F64" s="37">
        <v>4</v>
      </c>
      <c r="G64" s="37">
        <v>1</v>
      </c>
      <c r="H64" s="37">
        <v>4</v>
      </c>
      <c r="I64" s="39"/>
      <c r="J64" s="36"/>
    </row>
    <row r="65" ht="16" customHeight="1" spans="1:10">
      <c r="A65" s="36">
        <v>63</v>
      </c>
      <c r="B65" s="37" t="s">
        <v>244</v>
      </c>
      <c r="C65" s="37" t="s">
        <v>201</v>
      </c>
      <c r="D65" s="37" t="s">
        <v>196</v>
      </c>
      <c r="E65" s="37" t="s">
        <v>202</v>
      </c>
      <c r="F65" s="37">
        <v>4</v>
      </c>
      <c r="G65" s="37">
        <v>1</v>
      </c>
      <c r="H65" s="37">
        <v>4</v>
      </c>
      <c r="I65" s="40"/>
      <c r="J65" s="36"/>
    </row>
    <row r="66" ht="16" customHeight="1" spans="1:10">
      <c r="A66" s="36">
        <v>64</v>
      </c>
      <c r="B66" s="37" t="s">
        <v>250</v>
      </c>
      <c r="C66" s="37" t="s">
        <v>251</v>
      </c>
      <c r="D66" s="37" t="s">
        <v>196</v>
      </c>
      <c r="E66" s="37" t="s">
        <v>252</v>
      </c>
      <c r="F66" s="37">
        <v>4</v>
      </c>
      <c r="G66" s="37">
        <v>1</v>
      </c>
      <c r="H66" s="37">
        <v>4</v>
      </c>
      <c r="I66" s="38">
        <v>16</v>
      </c>
      <c r="J66" s="36"/>
    </row>
    <row r="67" ht="16" customHeight="1" spans="1:10">
      <c r="A67" s="36">
        <v>65</v>
      </c>
      <c r="B67" s="37" t="s">
        <v>250</v>
      </c>
      <c r="C67" s="37" t="s">
        <v>253</v>
      </c>
      <c r="D67" s="37" t="s">
        <v>196</v>
      </c>
      <c r="E67" s="37" t="s">
        <v>252</v>
      </c>
      <c r="F67" s="37">
        <v>4</v>
      </c>
      <c r="G67" s="37">
        <v>1</v>
      </c>
      <c r="H67" s="37">
        <v>4</v>
      </c>
      <c r="I67" s="39"/>
      <c r="J67" s="36"/>
    </row>
    <row r="68" ht="16" customHeight="1" spans="1:10">
      <c r="A68" s="36">
        <v>66</v>
      </c>
      <c r="B68" s="37" t="s">
        <v>250</v>
      </c>
      <c r="C68" s="37" t="s">
        <v>199</v>
      </c>
      <c r="D68" s="37" t="s">
        <v>196</v>
      </c>
      <c r="E68" s="37" t="s">
        <v>200</v>
      </c>
      <c r="F68" s="37">
        <v>4</v>
      </c>
      <c r="G68" s="37">
        <v>1</v>
      </c>
      <c r="H68" s="37">
        <v>4</v>
      </c>
      <c r="I68" s="39"/>
      <c r="J68" s="36"/>
    </row>
    <row r="69" ht="16" customHeight="1" spans="1:10">
      <c r="A69" s="36">
        <v>67</v>
      </c>
      <c r="B69" s="37" t="s">
        <v>250</v>
      </c>
      <c r="C69" s="37" t="s">
        <v>201</v>
      </c>
      <c r="D69" s="37" t="s">
        <v>196</v>
      </c>
      <c r="E69" s="37" t="s">
        <v>202</v>
      </c>
      <c r="F69" s="37">
        <v>4</v>
      </c>
      <c r="G69" s="37">
        <v>1</v>
      </c>
      <c r="H69" s="37">
        <v>4</v>
      </c>
      <c r="I69" s="40"/>
      <c r="J69" s="36"/>
    </row>
    <row r="70" ht="16" customHeight="1" spans="1:10">
      <c r="A70" s="36">
        <v>68</v>
      </c>
      <c r="B70" s="37" t="s">
        <v>254</v>
      </c>
      <c r="C70" s="37" t="s">
        <v>207</v>
      </c>
      <c r="D70" s="37" t="s">
        <v>205</v>
      </c>
      <c r="E70" s="37" t="s">
        <v>255</v>
      </c>
      <c r="F70" s="37">
        <v>4</v>
      </c>
      <c r="G70" s="37">
        <v>1</v>
      </c>
      <c r="H70" s="37">
        <v>4</v>
      </c>
      <c r="I70" s="38">
        <v>16</v>
      </c>
      <c r="J70" s="36"/>
    </row>
    <row r="71" ht="16" customHeight="1" spans="1:10">
      <c r="A71" s="36">
        <v>69</v>
      </c>
      <c r="B71" s="37" t="s">
        <v>254</v>
      </c>
      <c r="C71" s="37" t="s">
        <v>207</v>
      </c>
      <c r="D71" s="37" t="s">
        <v>205</v>
      </c>
      <c r="E71" s="37" t="s">
        <v>255</v>
      </c>
      <c r="F71" s="37">
        <v>4</v>
      </c>
      <c r="G71" s="37">
        <v>1</v>
      </c>
      <c r="H71" s="37">
        <v>4</v>
      </c>
      <c r="I71" s="39"/>
      <c r="J71" s="36"/>
    </row>
    <row r="72" ht="16" customHeight="1" spans="1:10">
      <c r="A72" s="36">
        <v>70</v>
      </c>
      <c r="B72" s="37" t="s">
        <v>254</v>
      </c>
      <c r="C72" s="37" t="s">
        <v>209</v>
      </c>
      <c r="D72" s="37" t="s">
        <v>205</v>
      </c>
      <c r="E72" s="37" t="s">
        <v>255</v>
      </c>
      <c r="F72" s="37">
        <v>4</v>
      </c>
      <c r="G72" s="37">
        <v>1</v>
      </c>
      <c r="H72" s="37">
        <v>4</v>
      </c>
      <c r="I72" s="39"/>
      <c r="J72" s="36"/>
    </row>
    <row r="73" ht="16" customHeight="1" spans="1:10">
      <c r="A73" s="36">
        <v>71</v>
      </c>
      <c r="B73" s="37" t="s">
        <v>254</v>
      </c>
      <c r="C73" s="37" t="s">
        <v>209</v>
      </c>
      <c r="D73" s="37" t="s">
        <v>205</v>
      </c>
      <c r="E73" s="37" t="s">
        <v>255</v>
      </c>
      <c r="F73" s="37">
        <v>4</v>
      </c>
      <c r="G73" s="37">
        <v>1</v>
      </c>
      <c r="H73" s="37">
        <v>4</v>
      </c>
      <c r="I73" s="40"/>
      <c r="J73" s="36"/>
    </row>
    <row r="74" ht="16" customHeight="1" spans="1:10">
      <c r="A74" s="36">
        <v>72</v>
      </c>
      <c r="B74" s="37" t="s">
        <v>256</v>
      </c>
      <c r="C74" s="37" t="s">
        <v>257</v>
      </c>
      <c r="D74" s="37" t="s">
        <v>196</v>
      </c>
      <c r="E74" s="37" t="s">
        <v>197</v>
      </c>
      <c r="F74" s="37">
        <v>4</v>
      </c>
      <c r="G74" s="37">
        <v>1</v>
      </c>
      <c r="H74" s="37">
        <v>4</v>
      </c>
      <c r="I74" s="38">
        <v>24</v>
      </c>
      <c r="J74" s="36"/>
    </row>
    <row r="75" ht="16" customHeight="1" spans="1:10">
      <c r="A75" s="36">
        <v>73</v>
      </c>
      <c r="B75" s="37" t="s">
        <v>256</v>
      </c>
      <c r="C75" s="37" t="s">
        <v>257</v>
      </c>
      <c r="D75" s="37" t="s">
        <v>196</v>
      </c>
      <c r="E75" s="37" t="s">
        <v>246</v>
      </c>
      <c r="F75" s="37">
        <v>4</v>
      </c>
      <c r="G75" s="37">
        <v>1</v>
      </c>
      <c r="H75" s="37">
        <v>4</v>
      </c>
      <c r="I75" s="39"/>
      <c r="J75" s="36"/>
    </row>
    <row r="76" ht="16" customHeight="1" spans="1:10">
      <c r="A76" s="36">
        <v>74</v>
      </c>
      <c r="B76" s="37" t="s">
        <v>256</v>
      </c>
      <c r="C76" s="42" t="s">
        <v>258</v>
      </c>
      <c r="D76" s="37" t="s">
        <v>196</v>
      </c>
      <c r="E76" s="37" t="s">
        <v>252</v>
      </c>
      <c r="F76" s="37">
        <v>4</v>
      </c>
      <c r="G76" s="37">
        <v>1</v>
      </c>
      <c r="H76" s="37">
        <v>4</v>
      </c>
      <c r="I76" s="39"/>
      <c r="J76" s="36"/>
    </row>
    <row r="77" ht="16" customHeight="1" spans="1:10">
      <c r="A77" s="36">
        <v>75</v>
      </c>
      <c r="B77" s="37" t="s">
        <v>256</v>
      </c>
      <c r="C77" s="42" t="s">
        <v>258</v>
      </c>
      <c r="D77" s="37" t="s">
        <v>196</v>
      </c>
      <c r="E77" s="37" t="s">
        <v>259</v>
      </c>
      <c r="F77" s="37">
        <v>4</v>
      </c>
      <c r="G77" s="37">
        <v>1</v>
      </c>
      <c r="H77" s="37">
        <v>4</v>
      </c>
      <c r="I77" s="39"/>
      <c r="J77" s="36"/>
    </row>
    <row r="78" ht="16" customHeight="1" spans="1:10">
      <c r="A78" s="36">
        <v>76</v>
      </c>
      <c r="B78" s="37" t="s">
        <v>256</v>
      </c>
      <c r="C78" s="37" t="s">
        <v>199</v>
      </c>
      <c r="D78" s="37" t="s">
        <v>196</v>
      </c>
      <c r="E78" s="37" t="s">
        <v>200</v>
      </c>
      <c r="F78" s="37">
        <v>4</v>
      </c>
      <c r="G78" s="37">
        <v>1</v>
      </c>
      <c r="H78" s="37">
        <v>4</v>
      </c>
      <c r="I78" s="39"/>
      <c r="J78" s="36"/>
    </row>
    <row r="79" ht="16" customHeight="1" spans="1:10">
      <c r="A79" s="36">
        <v>77</v>
      </c>
      <c r="B79" s="37" t="s">
        <v>256</v>
      </c>
      <c r="C79" s="37" t="s">
        <v>201</v>
      </c>
      <c r="D79" s="37" t="s">
        <v>196</v>
      </c>
      <c r="E79" s="37" t="s">
        <v>202</v>
      </c>
      <c r="F79" s="37">
        <v>4</v>
      </c>
      <c r="G79" s="37">
        <v>1</v>
      </c>
      <c r="H79" s="37">
        <v>4</v>
      </c>
      <c r="I79" s="40"/>
      <c r="J79" s="36"/>
    </row>
    <row r="80" ht="16" customHeight="1" spans="1:10">
      <c r="A80" s="36">
        <v>78</v>
      </c>
      <c r="B80" s="37" t="s">
        <v>260</v>
      </c>
      <c r="C80" s="37" t="s">
        <v>261</v>
      </c>
      <c r="D80" s="37" t="s">
        <v>196</v>
      </c>
      <c r="E80" s="37" t="s">
        <v>212</v>
      </c>
      <c r="F80" s="37">
        <v>4</v>
      </c>
      <c r="G80" s="37">
        <v>1</v>
      </c>
      <c r="H80" s="37">
        <v>4</v>
      </c>
      <c r="I80" s="38">
        <v>16</v>
      </c>
      <c r="J80" s="36"/>
    </row>
    <row r="81" ht="16" customHeight="1" spans="1:10">
      <c r="A81" s="36">
        <v>79</v>
      </c>
      <c r="B81" s="37" t="s">
        <v>260</v>
      </c>
      <c r="C81" s="37" t="s">
        <v>261</v>
      </c>
      <c r="D81" s="37" t="s">
        <v>196</v>
      </c>
      <c r="E81" s="37" t="s">
        <v>213</v>
      </c>
      <c r="F81" s="37">
        <v>4</v>
      </c>
      <c r="G81" s="37">
        <v>1</v>
      </c>
      <c r="H81" s="37">
        <v>4</v>
      </c>
      <c r="I81" s="39"/>
      <c r="J81" s="36"/>
    </row>
    <row r="82" ht="16" customHeight="1" spans="1:10">
      <c r="A82" s="36">
        <v>80</v>
      </c>
      <c r="B82" s="37" t="s">
        <v>260</v>
      </c>
      <c r="C82" s="37" t="s">
        <v>199</v>
      </c>
      <c r="D82" s="37" t="s">
        <v>196</v>
      </c>
      <c r="E82" s="37" t="s">
        <v>200</v>
      </c>
      <c r="F82" s="37">
        <v>4</v>
      </c>
      <c r="G82" s="37">
        <v>1</v>
      </c>
      <c r="H82" s="37">
        <v>4</v>
      </c>
      <c r="I82" s="39"/>
      <c r="J82" s="36"/>
    </row>
    <row r="83" ht="16" customHeight="1" spans="1:10">
      <c r="A83" s="36">
        <v>81</v>
      </c>
      <c r="B83" s="37" t="s">
        <v>260</v>
      </c>
      <c r="C83" s="37" t="s">
        <v>201</v>
      </c>
      <c r="D83" s="37" t="s">
        <v>196</v>
      </c>
      <c r="E83" s="37" t="s">
        <v>202</v>
      </c>
      <c r="F83" s="37">
        <v>4</v>
      </c>
      <c r="G83" s="37">
        <v>1</v>
      </c>
      <c r="H83" s="37">
        <v>4</v>
      </c>
      <c r="I83" s="40"/>
      <c r="J83" s="36"/>
    </row>
    <row r="84" ht="16" customHeight="1" spans="1:10">
      <c r="A84" s="36">
        <v>82</v>
      </c>
      <c r="B84" s="37" t="s">
        <v>262</v>
      </c>
      <c r="C84" s="37" t="s">
        <v>251</v>
      </c>
      <c r="D84" s="37" t="s">
        <v>196</v>
      </c>
      <c r="E84" s="37" t="s">
        <v>259</v>
      </c>
      <c r="F84" s="37">
        <v>4</v>
      </c>
      <c r="G84" s="37">
        <v>1</v>
      </c>
      <c r="H84" s="37">
        <v>4</v>
      </c>
      <c r="I84" s="38">
        <v>16</v>
      </c>
      <c r="J84" s="36"/>
    </row>
    <row r="85" ht="16" customHeight="1" spans="1:10">
      <c r="A85" s="36">
        <v>83</v>
      </c>
      <c r="B85" s="37" t="s">
        <v>262</v>
      </c>
      <c r="C85" s="37" t="s">
        <v>253</v>
      </c>
      <c r="D85" s="37" t="s">
        <v>196</v>
      </c>
      <c r="E85" s="37" t="s">
        <v>259</v>
      </c>
      <c r="F85" s="37">
        <v>4</v>
      </c>
      <c r="G85" s="37">
        <v>1</v>
      </c>
      <c r="H85" s="37">
        <v>4</v>
      </c>
      <c r="I85" s="39"/>
      <c r="J85" s="36"/>
    </row>
    <row r="86" ht="16" customHeight="1" spans="1:10">
      <c r="A86" s="36">
        <v>84</v>
      </c>
      <c r="B86" s="37" t="s">
        <v>262</v>
      </c>
      <c r="C86" s="37" t="s">
        <v>199</v>
      </c>
      <c r="D86" s="37" t="s">
        <v>196</v>
      </c>
      <c r="E86" s="37" t="s">
        <v>200</v>
      </c>
      <c r="F86" s="37">
        <v>4</v>
      </c>
      <c r="G86" s="37">
        <v>1</v>
      </c>
      <c r="H86" s="37">
        <v>4</v>
      </c>
      <c r="I86" s="39"/>
      <c r="J86" s="36"/>
    </row>
    <row r="87" ht="16" customHeight="1" spans="1:10">
      <c r="A87" s="36">
        <v>85</v>
      </c>
      <c r="B87" s="37" t="s">
        <v>262</v>
      </c>
      <c r="C87" s="37" t="s">
        <v>201</v>
      </c>
      <c r="D87" s="37" t="s">
        <v>196</v>
      </c>
      <c r="E87" s="37" t="s">
        <v>202</v>
      </c>
      <c r="F87" s="37">
        <v>4</v>
      </c>
      <c r="G87" s="37">
        <v>1</v>
      </c>
      <c r="H87" s="37">
        <v>4</v>
      </c>
      <c r="I87" s="40"/>
      <c r="J87" s="36"/>
    </row>
    <row r="88" ht="16" customHeight="1" spans="1:10">
      <c r="A88" s="36">
        <v>86</v>
      </c>
      <c r="B88" s="37" t="s">
        <v>263</v>
      </c>
      <c r="C88" s="37" t="s">
        <v>264</v>
      </c>
      <c r="D88" s="37" t="s">
        <v>247</v>
      </c>
      <c r="E88" s="37" t="s">
        <v>232</v>
      </c>
      <c r="F88" s="37">
        <v>4</v>
      </c>
      <c r="G88" s="37">
        <v>1</v>
      </c>
      <c r="H88" s="37">
        <v>4</v>
      </c>
      <c r="I88" s="38">
        <v>16</v>
      </c>
      <c r="J88" s="36"/>
    </row>
    <row r="89" ht="16" customHeight="1" spans="1:10">
      <c r="A89" s="36">
        <v>87</v>
      </c>
      <c r="B89" s="37" t="s">
        <v>263</v>
      </c>
      <c r="C89" s="37" t="s">
        <v>265</v>
      </c>
      <c r="D89" s="37" t="s">
        <v>247</v>
      </c>
      <c r="E89" s="37" t="s">
        <v>232</v>
      </c>
      <c r="F89" s="37">
        <v>4</v>
      </c>
      <c r="G89" s="37">
        <v>1</v>
      </c>
      <c r="H89" s="37">
        <v>4</v>
      </c>
      <c r="I89" s="39"/>
      <c r="J89" s="36"/>
    </row>
    <row r="90" ht="16" customHeight="1" spans="1:10">
      <c r="A90" s="36">
        <v>88</v>
      </c>
      <c r="B90" s="37" t="s">
        <v>263</v>
      </c>
      <c r="C90" s="37" t="s">
        <v>199</v>
      </c>
      <c r="D90" s="37" t="s">
        <v>196</v>
      </c>
      <c r="E90" s="37" t="s">
        <v>200</v>
      </c>
      <c r="F90" s="37">
        <v>4</v>
      </c>
      <c r="G90" s="37">
        <v>1</v>
      </c>
      <c r="H90" s="37">
        <v>4</v>
      </c>
      <c r="I90" s="39"/>
      <c r="J90" s="36"/>
    </row>
    <row r="91" ht="16" customHeight="1" spans="1:10">
      <c r="A91" s="36">
        <v>89</v>
      </c>
      <c r="B91" s="37" t="s">
        <v>263</v>
      </c>
      <c r="C91" s="37" t="s">
        <v>201</v>
      </c>
      <c r="D91" s="37" t="s">
        <v>196</v>
      </c>
      <c r="E91" s="37" t="s">
        <v>202</v>
      </c>
      <c r="F91" s="37">
        <v>4</v>
      </c>
      <c r="G91" s="37">
        <v>1</v>
      </c>
      <c r="H91" s="37">
        <v>4</v>
      </c>
      <c r="I91" s="40"/>
      <c r="J91" s="36"/>
    </row>
    <row r="92" ht="16" customHeight="1" spans="1:10">
      <c r="A92" s="36"/>
      <c r="B92" s="37" t="s">
        <v>171</v>
      </c>
      <c r="C92" s="37"/>
      <c r="D92" s="37"/>
      <c r="E92" s="37"/>
      <c r="F92" s="37"/>
      <c r="G92" s="37"/>
      <c r="H92" s="37"/>
      <c r="I92" s="40">
        <f>SUM(I3:I91)</f>
        <v>356</v>
      </c>
      <c r="J92" s="36"/>
    </row>
  </sheetData>
  <mergeCells count="24">
    <mergeCell ref="A1:J1"/>
    <mergeCell ref="I3:I6"/>
    <mergeCell ref="I7:I11"/>
    <mergeCell ref="I12:I15"/>
    <mergeCell ref="I16:I17"/>
    <mergeCell ref="I18:I19"/>
    <mergeCell ref="I21:I24"/>
    <mergeCell ref="I25:I26"/>
    <mergeCell ref="I27:I30"/>
    <mergeCell ref="I31:I34"/>
    <mergeCell ref="I35:I38"/>
    <mergeCell ref="I39:I40"/>
    <mergeCell ref="I41:I44"/>
    <mergeCell ref="I45:I48"/>
    <mergeCell ref="I49:I52"/>
    <mergeCell ref="I53:I54"/>
    <mergeCell ref="I55:I58"/>
    <mergeCell ref="I59:I65"/>
    <mergeCell ref="I66:I69"/>
    <mergeCell ref="I70:I73"/>
    <mergeCell ref="I74:I79"/>
    <mergeCell ref="I80:I83"/>
    <mergeCell ref="I84:I87"/>
    <mergeCell ref="I88:I9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1" sqref="K1"/>
    </sheetView>
  </sheetViews>
  <sheetFormatPr defaultColWidth="9" defaultRowHeight="13.5"/>
  <cols>
    <col min="3" max="3" width="20.5" customWidth="1"/>
    <col min="4" max="4" width="13.75" customWidth="1"/>
    <col min="5" max="5" width="24.375" customWidth="1"/>
    <col min="9" max="9" width="12.625" customWidth="1"/>
  </cols>
  <sheetData>
    <row r="1" s="1" customFormat="1" ht="30" customHeight="1" spans="1:10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4" t="s">
        <v>9</v>
      </c>
      <c r="J2" s="4" t="s">
        <v>10</v>
      </c>
    </row>
    <row r="3" s="32" customFormat="1" ht="16" customHeight="1" spans="1:10">
      <c r="A3" s="16">
        <v>1</v>
      </c>
      <c r="B3" s="17" t="s">
        <v>267</v>
      </c>
      <c r="C3" s="17" t="s">
        <v>268</v>
      </c>
      <c r="D3" s="17" t="s">
        <v>269</v>
      </c>
      <c r="E3" s="17" t="s">
        <v>270</v>
      </c>
      <c r="F3" s="17">
        <v>40</v>
      </c>
      <c r="G3" s="16">
        <v>1</v>
      </c>
      <c r="H3" s="17">
        <f t="shared" ref="H3:H15" si="0">F3*G3</f>
        <v>40</v>
      </c>
      <c r="I3" s="17">
        <v>40</v>
      </c>
      <c r="J3" s="25"/>
    </row>
    <row r="4" s="32" customFormat="1" ht="16" customHeight="1" spans="1:10">
      <c r="A4" s="16">
        <v>2</v>
      </c>
      <c r="B4" s="17" t="s">
        <v>271</v>
      </c>
      <c r="C4" s="17" t="s">
        <v>272</v>
      </c>
      <c r="D4" s="17" t="s">
        <v>273</v>
      </c>
      <c r="E4" s="17" t="s">
        <v>274</v>
      </c>
      <c r="F4" s="17">
        <v>20</v>
      </c>
      <c r="G4" s="16">
        <v>1</v>
      </c>
      <c r="H4" s="17">
        <f t="shared" si="0"/>
        <v>20</v>
      </c>
      <c r="I4" s="17">
        <v>20</v>
      </c>
      <c r="J4" s="25"/>
    </row>
    <row r="5" s="32" customFormat="1" ht="16" customHeight="1" spans="1:10">
      <c r="A5" s="16">
        <v>3</v>
      </c>
      <c r="B5" s="17" t="s">
        <v>275</v>
      </c>
      <c r="C5" s="17" t="s">
        <v>276</v>
      </c>
      <c r="D5" s="17" t="s">
        <v>273</v>
      </c>
      <c r="E5" s="17" t="s">
        <v>277</v>
      </c>
      <c r="F5" s="17">
        <v>40</v>
      </c>
      <c r="G5" s="16">
        <v>1</v>
      </c>
      <c r="H5" s="17">
        <f t="shared" si="0"/>
        <v>40</v>
      </c>
      <c r="I5" s="17">
        <v>40</v>
      </c>
      <c r="J5" s="25"/>
    </row>
    <row r="6" s="32" customFormat="1" ht="16" customHeight="1" spans="1:10">
      <c r="A6" s="16">
        <v>4</v>
      </c>
      <c r="B6" s="17" t="s">
        <v>278</v>
      </c>
      <c r="C6" s="17" t="s">
        <v>279</v>
      </c>
      <c r="D6" s="17" t="s">
        <v>273</v>
      </c>
      <c r="E6" s="17" t="s">
        <v>280</v>
      </c>
      <c r="F6" s="17">
        <v>20</v>
      </c>
      <c r="G6" s="16">
        <v>1</v>
      </c>
      <c r="H6" s="17">
        <f t="shared" si="0"/>
        <v>20</v>
      </c>
      <c r="I6" s="17">
        <v>20</v>
      </c>
      <c r="J6" s="25"/>
    </row>
    <row r="7" s="32" customFormat="1" ht="16" customHeight="1" spans="1:10">
      <c r="A7" s="16">
        <v>5</v>
      </c>
      <c r="B7" s="17" t="s">
        <v>281</v>
      </c>
      <c r="C7" s="17" t="s">
        <v>282</v>
      </c>
      <c r="D7" s="17" t="s">
        <v>269</v>
      </c>
      <c r="E7" s="17" t="s">
        <v>283</v>
      </c>
      <c r="F7" s="17">
        <v>20</v>
      </c>
      <c r="G7" s="16">
        <v>1</v>
      </c>
      <c r="H7" s="17">
        <f t="shared" si="0"/>
        <v>20</v>
      </c>
      <c r="I7" s="17">
        <v>20</v>
      </c>
      <c r="J7" s="33"/>
    </row>
    <row r="8" s="32" customFormat="1" ht="16" customHeight="1" spans="1:10">
      <c r="A8" s="16">
        <v>6</v>
      </c>
      <c r="B8" s="17" t="s">
        <v>284</v>
      </c>
      <c r="C8" s="17" t="s">
        <v>285</v>
      </c>
      <c r="D8" s="17" t="s">
        <v>269</v>
      </c>
      <c r="E8" s="17" t="s">
        <v>286</v>
      </c>
      <c r="F8" s="17">
        <v>40</v>
      </c>
      <c r="G8" s="16">
        <v>1</v>
      </c>
      <c r="H8" s="17">
        <f t="shared" si="0"/>
        <v>40</v>
      </c>
      <c r="I8" s="17">
        <v>40</v>
      </c>
      <c r="J8" s="26"/>
    </row>
    <row r="9" s="32" customFormat="1" ht="16" customHeight="1" spans="1:10">
      <c r="A9" s="16">
        <v>7</v>
      </c>
      <c r="B9" s="17" t="s">
        <v>287</v>
      </c>
      <c r="C9" s="17" t="s">
        <v>288</v>
      </c>
      <c r="D9" s="17" t="s">
        <v>273</v>
      </c>
      <c r="E9" s="17" t="s">
        <v>289</v>
      </c>
      <c r="F9" s="17">
        <v>40</v>
      </c>
      <c r="G9" s="16">
        <v>1</v>
      </c>
      <c r="H9" s="17">
        <f t="shared" si="0"/>
        <v>40</v>
      </c>
      <c r="I9" s="22">
        <v>80</v>
      </c>
      <c r="J9" s="33"/>
    </row>
    <row r="10" s="32" customFormat="1" ht="16" customHeight="1" spans="1:10">
      <c r="A10" s="16">
        <v>8</v>
      </c>
      <c r="B10" s="17" t="s">
        <v>287</v>
      </c>
      <c r="C10" s="17" t="s">
        <v>290</v>
      </c>
      <c r="D10" s="17" t="s">
        <v>273</v>
      </c>
      <c r="E10" s="17" t="s">
        <v>291</v>
      </c>
      <c r="F10" s="17">
        <v>20</v>
      </c>
      <c r="G10" s="16">
        <v>1</v>
      </c>
      <c r="H10" s="17">
        <f t="shared" si="0"/>
        <v>20</v>
      </c>
      <c r="I10" s="34"/>
      <c r="J10" s="33"/>
    </row>
    <row r="11" s="32" customFormat="1" ht="16" customHeight="1" spans="1:10">
      <c r="A11" s="16">
        <v>9</v>
      </c>
      <c r="B11" s="17" t="s">
        <v>287</v>
      </c>
      <c r="C11" s="17" t="s">
        <v>292</v>
      </c>
      <c r="D11" s="17" t="s">
        <v>273</v>
      </c>
      <c r="E11" s="17" t="s">
        <v>293</v>
      </c>
      <c r="F11" s="17">
        <v>20</v>
      </c>
      <c r="G11" s="16">
        <v>1</v>
      </c>
      <c r="H11" s="17">
        <f t="shared" si="0"/>
        <v>20</v>
      </c>
      <c r="I11" s="35"/>
      <c r="J11" s="33"/>
    </row>
    <row r="12" s="32" customFormat="1" ht="16" customHeight="1" spans="1:10">
      <c r="A12" s="16">
        <v>10</v>
      </c>
      <c r="B12" s="17" t="s">
        <v>294</v>
      </c>
      <c r="C12" s="17" t="s">
        <v>295</v>
      </c>
      <c r="D12" s="17" t="s">
        <v>269</v>
      </c>
      <c r="E12" s="17" t="s">
        <v>296</v>
      </c>
      <c r="F12" s="17">
        <v>20</v>
      </c>
      <c r="G12" s="16">
        <v>1</v>
      </c>
      <c r="H12" s="17">
        <f t="shared" si="0"/>
        <v>20</v>
      </c>
      <c r="I12" s="22">
        <v>48</v>
      </c>
      <c r="J12" s="33"/>
    </row>
    <row r="13" s="32" customFormat="1" ht="16" customHeight="1" spans="1:10">
      <c r="A13" s="16">
        <v>11</v>
      </c>
      <c r="B13" s="17" t="s">
        <v>294</v>
      </c>
      <c r="C13" s="17" t="s">
        <v>297</v>
      </c>
      <c r="D13" s="17" t="s">
        <v>298</v>
      </c>
      <c r="E13" s="17" t="s">
        <v>299</v>
      </c>
      <c r="F13" s="17">
        <v>28</v>
      </c>
      <c r="G13" s="16">
        <v>1</v>
      </c>
      <c r="H13" s="17">
        <f t="shared" si="0"/>
        <v>28</v>
      </c>
      <c r="I13" s="35"/>
      <c r="J13" s="33"/>
    </row>
    <row r="14" s="32" customFormat="1" ht="16" customHeight="1" spans="1:10">
      <c r="A14" s="16">
        <v>12</v>
      </c>
      <c r="B14" s="17" t="s">
        <v>300</v>
      </c>
      <c r="C14" s="17" t="s">
        <v>301</v>
      </c>
      <c r="D14" s="17" t="s">
        <v>302</v>
      </c>
      <c r="E14" s="17" t="s">
        <v>303</v>
      </c>
      <c r="F14" s="17">
        <v>40</v>
      </c>
      <c r="G14" s="16">
        <v>1</v>
      </c>
      <c r="H14" s="17">
        <f t="shared" si="0"/>
        <v>40</v>
      </c>
      <c r="I14" s="17">
        <v>40</v>
      </c>
      <c r="J14" s="33"/>
    </row>
    <row r="15" s="32" customFormat="1" ht="16" customHeight="1" spans="1:10">
      <c r="A15" s="16">
        <v>13</v>
      </c>
      <c r="B15" s="17" t="s">
        <v>304</v>
      </c>
      <c r="C15" s="17" t="s">
        <v>305</v>
      </c>
      <c r="D15" s="17" t="s">
        <v>302</v>
      </c>
      <c r="E15" s="17" t="s">
        <v>306</v>
      </c>
      <c r="F15" s="17">
        <v>20</v>
      </c>
      <c r="G15" s="16">
        <v>1</v>
      </c>
      <c r="H15" s="17">
        <f t="shared" si="0"/>
        <v>20</v>
      </c>
      <c r="I15" s="17">
        <v>20</v>
      </c>
      <c r="J15" s="33"/>
    </row>
    <row r="16" s="32" customFormat="1" ht="16" customHeight="1" spans="1:10">
      <c r="A16" s="16">
        <v>14</v>
      </c>
      <c r="B16" s="17" t="s">
        <v>307</v>
      </c>
      <c r="C16" s="17" t="s">
        <v>308</v>
      </c>
      <c r="D16" s="17" t="s">
        <v>298</v>
      </c>
      <c r="E16" s="17" t="s">
        <v>309</v>
      </c>
      <c r="F16" s="17">
        <v>20</v>
      </c>
      <c r="G16" s="16">
        <v>1</v>
      </c>
      <c r="H16" s="17">
        <v>20</v>
      </c>
      <c r="I16" s="17">
        <v>20</v>
      </c>
      <c r="J16" s="33"/>
    </row>
    <row r="17" s="32" customFormat="1" ht="16" customHeight="1" spans="1:10">
      <c r="A17" s="16"/>
      <c r="B17" s="17" t="s">
        <v>171</v>
      </c>
      <c r="C17" s="17"/>
      <c r="D17" s="17"/>
      <c r="E17" s="17"/>
      <c r="F17" s="17"/>
      <c r="G17" s="16"/>
      <c r="H17" s="17">
        <f>SUM(H3:H16)</f>
        <v>388</v>
      </c>
      <c r="I17" s="17">
        <f>SUM(I3:I16)</f>
        <v>388</v>
      </c>
      <c r="J17" s="33"/>
    </row>
  </sheetData>
  <mergeCells count="3">
    <mergeCell ref="A1:J1"/>
    <mergeCell ref="I9:I11"/>
    <mergeCell ref="I12:I1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2" workbookViewId="0">
      <selection activeCell="K1" sqref="K1"/>
    </sheetView>
  </sheetViews>
  <sheetFormatPr defaultColWidth="9" defaultRowHeight="13.5"/>
  <cols>
    <col min="3" max="3" width="21.75" customWidth="1"/>
    <col min="4" max="4" width="12" customWidth="1"/>
    <col min="5" max="5" width="35.75" customWidth="1"/>
    <col min="6" max="6" width="18.75" customWidth="1"/>
    <col min="9" max="9" width="12.625" customWidth="1"/>
  </cols>
  <sheetData>
    <row r="1" s="1" customFormat="1" ht="30" customHeight="1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4" t="s">
        <v>9</v>
      </c>
      <c r="J2" s="4" t="s">
        <v>10</v>
      </c>
    </row>
    <row r="3" s="15" customFormat="1" ht="18" customHeight="1" spans="1:10">
      <c r="A3" s="16">
        <v>1</v>
      </c>
      <c r="B3" s="17" t="s">
        <v>311</v>
      </c>
      <c r="C3" s="17" t="s">
        <v>312</v>
      </c>
      <c r="D3" s="17" t="s">
        <v>313</v>
      </c>
      <c r="E3" s="17" t="s">
        <v>314</v>
      </c>
      <c r="F3" s="17">
        <v>32</v>
      </c>
      <c r="G3" s="16">
        <v>1</v>
      </c>
      <c r="H3" s="17">
        <f t="shared" ref="H3:H9" si="0">F3*G3</f>
        <v>32</v>
      </c>
      <c r="I3" s="17">
        <v>32</v>
      </c>
      <c r="J3" s="25"/>
    </row>
    <row r="4" s="15" customFormat="1" ht="18" customHeight="1" spans="1:10">
      <c r="A4" s="18">
        <v>2</v>
      </c>
      <c r="B4" s="14" t="s">
        <v>315</v>
      </c>
      <c r="C4" s="19" t="s">
        <v>131</v>
      </c>
      <c r="D4" s="18" t="s">
        <v>313</v>
      </c>
      <c r="E4" s="19" t="s">
        <v>316</v>
      </c>
      <c r="F4" s="14" t="s">
        <v>317</v>
      </c>
      <c r="G4" s="18">
        <v>0.9</v>
      </c>
      <c r="H4" s="18">
        <v>9</v>
      </c>
      <c r="I4" s="18">
        <v>9</v>
      </c>
      <c r="J4" s="18" t="s">
        <v>318</v>
      </c>
    </row>
    <row r="5" s="15" customFormat="1" ht="18" customHeight="1" spans="1:10">
      <c r="A5" s="18">
        <v>3</v>
      </c>
      <c r="B5" s="14" t="s">
        <v>319</v>
      </c>
      <c r="C5" s="19" t="s">
        <v>320</v>
      </c>
      <c r="D5" s="18" t="s">
        <v>313</v>
      </c>
      <c r="E5" s="19" t="s">
        <v>321</v>
      </c>
      <c r="F5" s="14">
        <v>32</v>
      </c>
      <c r="G5" s="18">
        <v>0.9</v>
      </c>
      <c r="H5" s="18">
        <f t="shared" si="0"/>
        <v>28.8</v>
      </c>
      <c r="I5" s="18">
        <v>28.8</v>
      </c>
      <c r="J5" s="18"/>
    </row>
    <row r="6" s="15" customFormat="1" ht="18" customHeight="1" spans="1:10">
      <c r="A6" s="18">
        <v>4</v>
      </c>
      <c r="B6" s="18" t="s">
        <v>322</v>
      </c>
      <c r="C6" s="17" t="s">
        <v>323</v>
      </c>
      <c r="D6" s="18" t="s">
        <v>324</v>
      </c>
      <c r="E6" s="17" t="s">
        <v>325</v>
      </c>
      <c r="F6" s="17">
        <v>16</v>
      </c>
      <c r="G6" s="18">
        <v>0.9</v>
      </c>
      <c r="H6" s="18">
        <f t="shared" si="0"/>
        <v>14.4</v>
      </c>
      <c r="I6" s="26">
        <f>H6+H7+H8+H9+H10</f>
        <v>158.4</v>
      </c>
      <c r="J6" s="18"/>
    </row>
    <row r="7" s="15" customFormat="1" ht="18" customHeight="1" spans="1:10">
      <c r="A7" s="18">
        <v>5</v>
      </c>
      <c r="B7" s="18" t="s">
        <v>322</v>
      </c>
      <c r="C7" s="17" t="s">
        <v>326</v>
      </c>
      <c r="D7" s="18" t="s">
        <v>324</v>
      </c>
      <c r="E7" s="17" t="s">
        <v>325</v>
      </c>
      <c r="F7" s="17">
        <v>32</v>
      </c>
      <c r="G7" s="18">
        <v>0.9</v>
      </c>
      <c r="H7" s="18">
        <f t="shared" si="0"/>
        <v>28.8</v>
      </c>
      <c r="I7" s="27"/>
      <c r="J7" s="18"/>
    </row>
    <row r="8" s="15" customFormat="1" ht="18" customHeight="1" spans="1:10">
      <c r="A8" s="18">
        <v>6</v>
      </c>
      <c r="B8" s="17" t="s">
        <v>322</v>
      </c>
      <c r="C8" s="17" t="s">
        <v>327</v>
      </c>
      <c r="D8" s="17" t="s">
        <v>328</v>
      </c>
      <c r="E8" s="20" t="s">
        <v>329</v>
      </c>
      <c r="F8" s="21">
        <v>48</v>
      </c>
      <c r="G8" s="18">
        <v>0.9</v>
      </c>
      <c r="H8" s="18">
        <f t="shared" si="0"/>
        <v>43.2</v>
      </c>
      <c r="I8" s="27"/>
      <c r="J8" s="18"/>
    </row>
    <row r="9" s="15" customFormat="1" ht="18" customHeight="1" spans="1:10">
      <c r="A9" s="18">
        <v>7</v>
      </c>
      <c r="B9" s="17" t="s">
        <v>322</v>
      </c>
      <c r="C9" s="17" t="s">
        <v>330</v>
      </c>
      <c r="D9" s="17" t="s">
        <v>328</v>
      </c>
      <c r="E9" s="17" t="s">
        <v>331</v>
      </c>
      <c r="F9" s="21">
        <v>48</v>
      </c>
      <c r="G9" s="18">
        <v>0.9</v>
      </c>
      <c r="H9" s="18">
        <f t="shared" si="0"/>
        <v>43.2</v>
      </c>
      <c r="I9" s="27"/>
      <c r="J9" s="18"/>
    </row>
    <row r="10" s="15" customFormat="1" ht="18" customHeight="1" spans="1:10">
      <c r="A10" s="18">
        <v>8</v>
      </c>
      <c r="B10" s="17" t="s">
        <v>322</v>
      </c>
      <c r="C10" s="17" t="s">
        <v>326</v>
      </c>
      <c r="D10" s="18" t="s">
        <v>324</v>
      </c>
      <c r="E10" s="17" t="s">
        <v>332</v>
      </c>
      <c r="F10" s="21">
        <v>32</v>
      </c>
      <c r="G10" s="18">
        <v>0.9</v>
      </c>
      <c r="H10" s="18">
        <v>28.8</v>
      </c>
      <c r="I10" s="27"/>
      <c r="J10" s="18"/>
    </row>
    <row r="11" s="15" customFormat="1" ht="18" customHeight="1" spans="1:10">
      <c r="A11" s="18">
        <v>9</v>
      </c>
      <c r="B11" s="18" t="s">
        <v>333</v>
      </c>
      <c r="C11" s="17" t="s">
        <v>334</v>
      </c>
      <c r="D11" s="18" t="s">
        <v>324</v>
      </c>
      <c r="E11" s="17" t="s">
        <v>335</v>
      </c>
      <c r="F11" s="17">
        <v>32</v>
      </c>
      <c r="G11" s="18">
        <v>0.9</v>
      </c>
      <c r="H11" s="18">
        <f t="shared" ref="H11:H14" si="1">F11*G11</f>
        <v>28.8</v>
      </c>
      <c r="I11" s="26">
        <v>57.6</v>
      </c>
      <c r="J11" s="18"/>
    </row>
    <row r="12" s="15" customFormat="1" ht="18" customHeight="1" spans="1:10">
      <c r="A12" s="18">
        <v>10</v>
      </c>
      <c r="B12" s="18" t="s">
        <v>333</v>
      </c>
      <c r="C12" s="17" t="s">
        <v>334</v>
      </c>
      <c r="D12" s="18" t="s">
        <v>324</v>
      </c>
      <c r="E12" s="17" t="s">
        <v>335</v>
      </c>
      <c r="F12" s="17">
        <v>32</v>
      </c>
      <c r="G12" s="18">
        <v>0.9</v>
      </c>
      <c r="H12" s="18">
        <f t="shared" si="1"/>
        <v>28.8</v>
      </c>
      <c r="I12" s="28"/>
      <c r="J12" s="18"/>
    </row>
    <row r="13" s="15" customFormat="1" ht="18" customHeight="1" spans="1:10">
      <c r="A13" s="18">
        <v>11</v>
      </c>
      <c r="B13" s="17" t="s">
        <v>336</v>
      </c>
      <c r="C13" s="17" t="s">
        <v>337</v>
      </c>
      <c r="D13" s="18" t="s">
        <v>324</v>
      </c>
      <c r="E13" s="17" t="s">
        <v>335</v>
      </c>
      <c r="F13" s="17">
        <v>16</v>
      </c>
      <c r="G13" s="18">
        <v>1</v>
      </c>
      <c r="H13" s="18">
        <f t="shared" si="1"/>
        <v>16</v>
      </c>
      <c r="I13" s="18">
        <f>G13*H13</f>
        <v>16</v>
      </c>
      <c r="J13" s="18"/>
    </row>
    <row r="14" s="15" customFormat="1" ht="18" customHeight="1" spans="1:10">
      <c r="A14" s="18">
        <v>12</v>
      </c>
      <c r="B14" s="20" t="s">
        <v>338</v>
      </c>
      <c r="C14" s="17" t="s">
        <v>339</v>
      </c>
      <c r="D14" s="18" t="s">
        <v>324</v>
      </c>
      <c r="E14" s="17" t="s">
        <v>340</v>
      </c>
      <c r="F14" s="17">
        <v>16</v>
      </c>
      <c r="G14" s="18">
        <v>1</v>
      </c>
      <c r="H14" s="18">
        <f t="shared" si="1"/>
        <v>16</v>
      </c>
      <c r="I14" s="26">
        <v>24</v>
      </c>
      <c r="J14" s="18"/>
    </row>
    <row r="15" s="15" customFormat="1" ht="18" customHeight="1" spans="1:10">
      <c r="A15" s="18">
        <v>13</v>
      </c>
      <c r="B15" s="17" t="s">
        <v>338</v>
      </c>
      <c r="C15" s="18" t="s">
        <v>131</v>
      </c>
      <c r="D15" s="18" t="s">
        <v>324</v>
      </c>
      <c r="E15" s="17" t="s">
        <v>340</v>
      </c>
      <c r="F15" s="22" t="s">
        <v>341</v>
      </c>
      <c r="G15" s="18">
        <v>1</v>
      </c>
      <c r="H15" s="18">
        <v>8</v>
      </c>
      <c r="I15" s="28"/>
      <c r="J15" s="18" t="s">
        <v>318</v>
      </c>
    </row>
    <row r="16" s="15" customFormat="1" ht="18" customHeight="1" spans="1:10">
      <c r="A16" s="18">
        <v>14</v>
      </c>
      <c r="B16" s="17" t="s">
        <v>342</v>
      </c>
      <c r="C16" s="18" t="s">
        <v>131</v>
      </c>
      <c r="D16" s="18" t="s">
        <v>324</v>
      </c>
      <c r="E16" s="17" t="s">
        <v>340</v>
      </c>
      <c r="F16" s="22" t="s">
        <v>341</v>
      </c>
      <c r="G16" s="18">
        <v>1</v>
      </c>
      <c r="H16" s="18">
        <v>8</v>
      </c>
      <c r="I16" s="18">
        <v>8</v>
      </c>
      <c r="J16" s="18" t="s">
        <v>318</v>
      </c>
    </row>
    <row r="17" s="15" customFormat="1" ht="18" customHeight="1" spans="1:10">
      <c r="A17" s="18">
        <v>15</v>
      </c>
      <c r="B17" s="17" t="s">
        <v>343</v>
      </c>
      <c r="C17" s="17" t="s">
        <v>327</v>
      </c>
      <c r="D17" s="17" t="s">
        <v>328</v>
      </c>
      <c r="E17" s="20" t="s">
        <v>329</v>
      </c>
      <c r="F17" s="21">
        <v>48</v>
      </c>
      <c r="G17" s="18">
        <v>0.9</v>
      </c>
      <c r="H17" s="18">
        <f t="shared" ref="H17:H19" si="2">F17*G17</f>
        <v>43.2</v>
      </c>
      <c r="I17" s="26">
        <v>90.6</v>
      </c>
      <c r="J17" s="18"/>
    </row>
    <row r="18" s="15" customFormat="1" ht="18" customHeight="1" spans="1:10">
      <c r="A18" s="18">
        <v>16</v>
      </c>
      <c r="B18" s="17" t="s">
        <v>343</v>
      </c>
      <c r="C18" s="17" t="s">
        <v>344</v>
      </c>
      <c r="D18" s="17" t="s">
        <v>328</v>
      </c>
      <c r="E18" s="17" t="s">
        <v>345</v>
      </c>
      <c r="F18" s="21">
        <v>8</v>
      </c>
      <c r="G18" s="18">
        <v>1</v>
      </c>
      <c r="H18" s="18">
        <f t="shared" si="2"/>
        <v>8</v>
      </c>
      <c r="I18" s="27"/>
      <c r="J18" s="18"/>
    </row>
    <row r="19" s="15" customFormat="1" ht="18" customHeight="1" spans="1:10">
      <c r="A19" s="18">
        <v>17</v>
      </c>
      <c r="B19" s="17" t="s">
        <v>343</v>
      </c>
      <c r="C19" s="17" t="s">
        <v>131</v>
      </c>
      <c r="D19" s="17" t="s">
        <v>328</v>
      </c>
      <c r="E19" s="17" t="s">
        <v>345</v>
      </c>
      <c r="F19" s="17">
        <v>10</v>
      </c>
      <c r="G19" s="18">
        <v>0.9</v>
      </c>
      <c r="H19" s="18">
        <f t="shared" si="2"/>
        <v>9</v>
      </c>
      <c r="I19" s="27"/>
      <c r="J19" s="18" t="s">
        <v>318</v>
      </c>
    </row>
    <row r="20" s="15" customFormat="1" ht="18" customHeight="1" spans="1:10">
      <c r="A20" s="18">
        <v>18</v>
      </c>
      <c r="B20" s="17" t="s">
        <v>343</v>
      </c>
      <c r="C20" s="17" t="s">
        <v>346</v>
      </c>
      <c r="D20" s="17" t="s">
        <v>328</v>
      </c>
      <c r="E20" s="20" t="s">
        <v>347</v>
      </c>
      <c r="F20" s="17">
        <v>16</v>
      </c>
      <c r="G20" s="18">
        <v>1</v>
      </c>
      <c r="H20" s="18">
        <v>16</v>
      </c>
      <c r="I20" s="27"/>
      <c r="J20" s="18"/>
    </row>
    <row r="21" s="15" customFormat="1" ht="18" customHeight="1" spans="1:10">
      <c r="A21" s="18">
        <v>19</v>
      </c>
      <c r="B21" s="17" t="s">
        <v>343</v>
      </c>
      <c r="C21" s="17" t="s">
        <v>348</v>
      </c>
      <c r="D21" s="17" t="s">
        <v>328</v>
      </c>
      <c r="E21" s="17" t="s">
        <v>349</v>
      </c>
      <c r="F21" s="17">
        <v>16</v>
      </c>
      <c r="G21" s="18">
        <v>0.9</v>
      </c>
      <c r="H21" s="18">
        <v>14.4</v>
      </c>
      <c r="I21" s="27"/>
      <c r="J21" s="18"/>
    </row>
    <row r="22" s="15" customFormat="1" ht="18" customHeight="1" spans="1:10">
      <c r="A22" s="18">
        <v>20</v>
      </c>
      <c r="B22" s="17" t="s">
        <v>350</v>
      </c>
      <c r="C22" s="17" t="s">
        <v>337</v>
      </c>
      <c r="D22" s="17" t="s">
        <v>328</v>
      </c>
      <c r="E22" s="17" t="s">
        <v>331</v>
      </c>
      <c r="F22" s="21">
        <v>16</v>
      </c>
      <c r="G22" s="18">
        <v>1</v>
      </c>
      <c r="H22" s="18">
        <f t="shared" ref="H22:H26" si="3">F22*G22</f>
        <v>16</v>
      </c>
      <c r="I22" s="26">
        <v>18.7</v>
      </c>
      <c r="J22" s="18"/>
    </row>
    <row r="23" s="15" customFormat="1" ht="18" customHeight="1" spans="1:10">
      <c r="A23" s="18">
        <v>21</v>
      </c>
      <c r="B23" s="17" t="s">
        <v>350</v>
      </c>
      <c r="C23" s="17" t="s">
        <v>131</v>
      </c>
      <c r="D23" s="17" t="s">
        <v>328</v>
      </c>
      <c r="E23" s="17" t="s">
        <v>351</v>
      </c>
      <c r="F23" s="17">
        <v>3</v>
      </c>
      <c r="G23" s="18">
        <v>0.9</v>
      </c>
      <c r="H23" s="18">
        <f t="shared" si="3"/>
        <v>2.7</v>
      </c>
      <c r="I23" s="28"/>
      <c r="J23" s="18" t="s">
        <v>318</v>
      </c>
    </row>
    <row r="24" s="15" customFormat="1" ht="18" customHeight="1" spans="1:10">
      <c r="A24" s="18">
        <v>22</v>
      </c>
      <c r="B24" s="17" t="s">
        <v>352</v>
      </c>
      <c r="C24" s="17" t="s">
        <v>131</v>
      </c>
      <c r="D24" s="17" t="s">
        <v>328</v>
      </c>
      <c r="E24" s="17" t="s">
        <v>353</v>
      </c>
      <c r="F24" s="17">
        <v>3</v>
      </c>
      <c r="G24" s="18">
        <v>0.9</v>
      </c>
      <c r="H24" s="18">
        <f t="shared" si="3"/>
        <v>2.7</v>
      </c>
      <c r="I24" s="26">
        <v>26.7</v>
      </c>
      <c r="J24" s="18" t="s">
        <v>318</v>
      </c>
    </row>
    <row r="25" s="15" customFormat="1" ht="18" customHeight="1" spans="1:10">
      <c r="A25" s="18">
        <v>23</v>
      </c>
      <c r="B25" s="17" t="s">
        <v>352</v>
      </c>
      <c r="C25" s="17" t="s">
        <v>344</v>
      </c>
      <c r="D25" s="17" t="s">
        <v>328</v>
      </c>
      <c r="E25" s="17" t="s">
        <v>345</v>
      </c>
      <c r="F25" s="21">
        <v>8</v>
      </c>
      <c r="G25" s="18">
        <v>1</v>
      </c>
      <c r="H25" s="18">
        <f t="shared" si="3"/>
        <v>8</v>
      </c>
      <c r="I25" s="27"/>
      <c r="J25" s="18"/>
    </row>
    <row r="26" s="15" customFormat="1" ht="18" customHeight="1" spans="1:10">
      <c r="A26" s="18">
        <v>24</v>
      </c>
      <c r="B26" s="17" t="s">
        <v>352</v>
      </c>
      <c r="C26" s="17" t="s">
        <v>354</v>
      </c>
      <c r="D26" s="17" t="s">
        <v>328</v>
      </c>
      <c r="E26" s="17" t="s">
        <v>355</v>
      </c>
      <c r="F26" s="21">
        <v>16</v>
      </c>
      <c r="G26" s="18">
        <v>1</v>
      </c>
      <c r="H26" s="18">
        <f t="shared" si="3"/>
        <v>16</v>
      </c>
      <c r="I26" s="28"/>
      <c r="J26" s="18"/>
    </row>
    <row r="27" s="15" customFormat="1" ht="18" customHeight="1" spans="1:10">
      <c r="A27" s="18">
        <v>25</v>
      </c>
      <c r="B27" s="17" t="s">
        <v>356</v>
      </c>
      <c r="C27" s="17" t="s">
        <v>357</v>
      </c>
      <c r="D27" s="17" t="s">
        <v>358</v>
      </c>
      <c r="E27" s="17" t="s">
        <v>359</v>
      </c>
      <c r="F27" s="21">
        <v>10</v>
      </c>
      <c r="G27" s="18">
        <v>1</v>
      </c>
      <c r="H27" s="19">
        <f t="shared" ref="H27:H43" si="4">G27*F27</f>
        <v>10</v>
      </c>
      <c r="I27" s="29">
        <v>16</v>
      </c>
      <c r="J27" s="19" t="s">
        <v>318</v>
      </c>
    </row>
    <row r="28" s="15" customFormat="1" ht="18" customHeight="1" spans="1:10">
      <c r="A28" s="18">
        <v>26</v>
      </c>
      <c r="B28" s="17" t="s">
        <v>356</v>
      </c>
      <c r="C28" s="17" t="s">
        <v>357</v>
      </c>
      <c r="D28" s="17" t="s">
        <v>358</v>
      </c>
      <c r="E28" s="19" t="s">
        <v>360</v>
      </c>
      <c r="F28" s="21">
        <v>6</v>
      </c>
      <c r="G28" s="18">
        <v>1</v>
      </c>
      <c r="H28" s="19">
        <v>6</v>
      </c>
      <c r="I28" s="30"/>
      <c r="J28" s="19" t="s">
        <v>318</v>
      </c>
    </row>
    <row r="29" s="15" customFormat="1" ht="18" customHeight="1" spans="1:10">
      <c r="A29" s="18">
        <v>27</v>
      </c>
      <c r="B29" s="17" t="s">
        <v>361</v>
      </c>
      <c r="C29" s="17" t="s">
        <v>357</v>
      </c>
      <c r="D29" s="17" t="s">
        <v>358</v>
      </c>
      <c r="E29" s="19" t="s">
        <v>360</v>
      </c>
      <c r="F29" s="21">
        <v>4</v>
      </c>
      <c r="G29" s="18">
        <v>1</v>
      </c>
      <c r="H29" s="19">
        <v>4</v>
      </c>
      <c r="I29" s="29">
        <v>8</v>
      </c>
      <c r="J29" s="19" t="s">
        <v>318</v>
      </c>
    </row>
    <row r="30" s="15" customFormat="1" ht="18" customHeight="1" spans="1:10">
      <c r="A30" s="18">
        <v>28</v>
      </c>
      <c r="B30" s="17" t="s">
        <v>361</v>
      </c>
      <c r="C30" s="17" t="s">
        <v>357</v>
      </c>
      <c r="D30" s="17" t="s">
        <v>358</v>
      </c>
      <c r="E30" s="17" t="s">
        <v>359</v>
      </c>
      <c r="F30" s="21">
        <v>2</v>
      </c>
      <c r="G30" s="18">
        <v>1</v>
      </c>
      <c r="H30" s="19">
        <f t="shared" si="4"/>
        <v>2</v>
      </c>
      <c r="I30" s="30"/>
      <c r="J30" s="19" t="s">
        <v>318</v>
      </c>
    </row>
    <row r="31" s="15" customFormat="1" ht="18" customHeight="1" spans="1:10">
      <c r="A31" s="18">
        <v>29</v>
      </c>
      <c r="B31" s="17" t="s">
        <v>361</v>
      </c>
      <c r="C31" s="17" t="s">
        <v>357</v>
      </c>
      <c r="D31" s="17" t="s">
        <v>358</v>
      </c>
      <c r="E31" s="17" t="s">
        <v>362</v>
      </c>
      <c r="F31" s="21">
        <v>2</v>
      </c>
      <c r="G31" s="18">
        <v>1</v>
      </c>
      <c r="H31" s="19">
        <f t="shared" si="4"/>
        <v>2</v>
      </c>
      <c r="I31" s="31"/>
      <c r="J31" s="19" t="s">
        <v>318</v>
      </c>
    </row>
    <row r="32" s="15" customFormat="1" ht="18" customHeight="1" spans="1:10">
      <c r="A32" s="18">
        <v>30</v>
      </c>
      <c r="B32" s="17" t="s">
        <v>363</v>
      </c>
      <c r="C32" s="17" t="s">
        <v>364</v>
      </c>
      <c r="D32" s="17" t="s">
        <v>358</v>
      </c>
      <c r="E32" s="17" t="s">
        <v>365</v>
      </c>
      <c r="F32" s="21">
        <v>4</v>
      </c>
      <c r="G32" s="19">
        <v>1</v>
      </c>
      <c r="H32" s="19">
        <f t="shared" si="4"/>
        <v>4</v>
      </c>
      <c r="I32" s="19">
        <f>H32*G32</f>
        <v>4</v>
      </c>
      <c r="J32" s="19"/>
    </row>
    <row r="33" s="15" customFormat="1" ht="18" customHeight="1" spans="1:10">
      <c r="A33" s="18">
        <v>31</v>
      </c>
      <c r="B33" s="17" t="s">
        <v>366</v>
      </c>
      <c r="C33" s="17" t="s">
        <v>312</v>
      </c>
      <c r="D33" s="17" t="s">
        <v>358</v>
      </c>
      <c r="E33" s="20" t="s">
        <v>367</v>
      </c>
      <c r="F33" s="21">
        <v>16</v>
      </c>
      <c r="G33" s="18">
        <v>1</v>
      </c>
      <c r="H33" s="19">
        <f t="shared" si="4"/>
        <v>16</v>
      </c>
      <c r="I33" s="29">
        <v>61.9</v>
      </c>
      <c r="J33" s="19"/>
    </row>
    <row r="34" s="15" customFormat="1" ht="18" customHeight="1" spans="1:10">
      <c r="A34" s="18">
        <v>32</v>
      </c>
      <c r="B34" s="17" t="s">
        <v>366</v>
      </c>
      <c r="C34" s="19" t="s">
        <v>368</v>
      </c>
      <c r="D34" s="17" t="s">
        <v>358</v>
      </c>
      <c r="E34" s="17" t="s">
        <v>369</v>
      </c>
      <c r="F34" s="21">
        <v>17</v>
      </c>
      <c r="G34" s="19">
        <v>0.9</v>
      </c>
      <c r="H34" s="19">
        <f t="shared" si="4"/>
        <v>15.3</v>
      </c>
      <c r="I34" s="30"/>
      <c r="J34" s="19"/>
    </row>
    <row r="35" s="15" customFormat="1" ht="18" customHeight="1" spans="1:10">
      <c r="A35" s="18">
        <v>33</v>
      </c>
      <c r="B35" s="17" t="s">
        <v>366</v>
      </c>
      <c r="C35" s="19" t="s">
        <v>368</v>
      </c>
      <c r="D35" s="17" t="s">
        <v>358</v>
      </c>
      <c r="E35" s="19" t="s">
        <v>370</v>
      </c>
      <c r="F35" s="21">
        <v>17</v>
      </c>
      <c r="G35" s="19">
        <v>0.9</v>
      </c>
      <c r="H35" s="19">
        <f t="shared" si="4"/>
        <v>15.3</v>
      </c>
      <c r="I35" s="30"/>
      <c r="J35" s="19"/>
    </row>
    <row r="36" s="15" customFormat="1" ht="18" customHeight="1" spans="1:10">
      <c r="A36" s="18">
        <v>34</v>
      </c>
      <c r="B36" s="17" t="s">
        <v>366</v>
      </c>
      <c r="C36" s="23" t="s">
        <v>371</v>
      </c>
      <c r="D36" s="17" t="s">
        <v>358</v>
      </c>
      <c r="E36" s="19" t="s">
        <v>372</v>
      </c>
      <c r="F36" s="21">
        <v>17</v>
      </c>
      <c r="G36" s="19">
        <v>0.9</v>
      </c>
      <c r="H36" s="19">
        <f t="shared" si="4"/>
        <v>15.3</v>
      </c>
      <c r="I36" s="31"/>
      <c r="J36" s="19"/>
    </row>
    <row r="37" s="15" customFormat="1" ht="18" customHeight="1" spans="1:10">
      <c r="A37" s="18">
        <v>35</v>
      </c>
      <c r="B37" s="17" t="s">
        <v>373</v>
      </c>
      <c r="C37" s="19" t="s">
        <v>368</v>
      </c>
      <c r="D37" s="17" t="s">
        <v>358</v>
      </c>
      <c r="E37" s="17" t="s">
        <v>369</v>
      </c>
      <c r="F37" s="21">
        <v>17</v>
      </c>
      <c r="G37" s="19">
        <v>0.9</v>
      </c>
      <c r="H37" s="19">
        <f t="shared" si="4"/>
        <v>15.3</v>
      </c>
      <c r="I37" s="29">
        <v>45.9</v>
      </c>
      <c r="J37" s="19"/>
    </row>
    <row r="38" s="15" customFormat="1" ht="18" customHeight="1" spans="1:10">
      <c r="A38" s="18">
        <v>36</v>
      </c>
      <c r="B38" s="17" t="s">
        <v>373</v>
      </c>
      <c r="C38" s="19" t="s">
        <v>368</v>
      </c>
      <c r="D38" s="17" t="s">
        <v>358</v>
      </c>
      <c r="E38" s="19" t="s">
        <v>370</v>
      </c>
      <c r="F38" s="21">
        <v>17</v>
      </c>
      <c r="G38" s="19">
        <v>0.9</v>
      </c>
      <c r="H38" s="19">
        <f t="shared" si="4"/>
        <v>15.3</v>
      </c>
      <c r="I38" s="30"/>
      <c r="J38" s="19"/>
    </row>
    <row r="39" s="15" customFormat="1" ht="18" customHeight="1" spans="1:10">
      <c r="A39" s="18">
        <v>37</v>
      </c>
      <c r="B39" s="17" t="s">
        <v>373</v>
      </c>
      <c r="C39" s="23" t="s">
        <v>371</v>
      </c>
      <c r="D39" s="17" t="s">
        <v>358</v>
      </c>
      <c r="E39" s="19" t="s">
        <v>372</v>
      </c>
      <c r="F39" s="21">
        <v>17</v>
      </c>
      <c r="G39" s="19">
        <v>0.9</v>
      </c>
      <c r="H39" s="19">
        <f t="shared" si="4"/>
        <v>15.3</v>
      </c>
      <c r="I39" s="31"/>
      <c r="J39" s="19"/>
    </row>
    <row r="40" s="15" customFormat="1" ht="18" customHeight="1" spans="1:10">
      <c r="A40" s="18">
        <v>38</v>
      </c>
      <c r="B40" s="17" t="s">
        <v>374</v>
      </c>
      <c r="C40" s="17" t="s">
        <v>364</v>
      </c>
      <c r="D40" s="17" t="s">
        <v>358</v>
      </c>
      <c r="E40" s="17" t="s">
        <v>365</v>
      </c>
      <c r="F40" s="21">
        <v>12</v>
      </c>
      <c r="G40" s="19">
        <v>1</v>
      </c>
      <c r="H40" s="19">
        <f t="shared" si="4"/>
        <v>12</v>
      </c>
      <c r="I40" s="29">
        <v>44.3</v>
      </c>
      <c r="J40" s="19"/>
    </row>
    <row r="41" s="15" customFormat="1" ht="18" customHeight="1" spans="1:10">
      <c r="A41" s="18">
        <v>39</v>
      </c>
      <c r="B41" s="17" t="s">
        <v>374</v>
      </c>
      <c r="C41" s="19" t="s">
        <v>375</v>
      </c>
      <c r="D41" s="17" t="s">
        <v>358</v>
      </c>
      <c r="E41" s="19" t="s">
        <v>376</v>
      </c>
      <c r="F41" s="21">
        <v>9</v>
      </c>
      <c r="G41" s="19">
        <v>0.9</v>
      </c>
      <c r="H41" s="19">
        <f t="shared" si="4"/>
        <v>8.1</v>
      </c>
      <c r="I41" s="30"/>
      <c r="J41" s="19"/>
    </row>
    <row r="42" s="15" customFormat="1" ht="18" customHeight="1" spans="1:10">
      <c r="A42" s="18">
        <v>40</v>
      </c>
      <c r="B42" s="17" t="s">
        <v>374</v>
      </c>
      <c r="C42" s="19" t="s">
        <v>375</v>
      </c>
      <c r="D42" s="17" t="s">
        <v>358</v>
      </c>
      <c r="E42" s="19" t="s">
        <v>377</v>
      </c>
      <c r="F42" s="21">
        <v>9</v>
      </c>
      <c r="G42" s="19">
        <v>0.9</v>
      </c>
      <c r="H42" s="19">
        <f t="shared" si="4"/>
        <v>8.1</v>
      </c>
      <c r="I42" s="30"/>
      <c r="J42" s="19"/>
    </row>
    <row r="43" s="15" customFormat="1" ht="18" customHeight="1" spans="1:10">
      <c r="A43" s="18">
        <v>41</v>
      </c>
      <c r="B43" s="17" t="s">
        <v>374</v>
      </c>
      <c r="C43" s="19" t="s">
        <v>375</v>
      </c>
      <c r="D43" s="17" t="s">
        <v>358</v>
      </c>
      <c r="E43" s="19" t="s">
        <v>360</v>
      </c>
      <c r="F43" s="21">
        <v>9</v>
      </c>
      <c r="G43" s="19">
        <v>0.9</v>
      </c>
      <c r="H43" s="19">
        <f t="shared" si="4"/>
        <v>8.1</v>
      </c>
      <c r="I43" s="30"/>
      <c r="J43" s="18"/>
    </row>
    <row r="44" s="15" customFormat="1" ht="18" customHeight="1" spans="1:10">
      <c r="A44" s="18">
        <v>42</v>
      </c>
      <c r="B44" s="17" t="s">
        <v>374</v>
      </c>
      <c r="C44" s="17" t="s">
        <v>357</v>
      </c>
      <c r="D44" s="17" t="s">
        <v>358</v>
      </c>
      <c r="E44" s="19" t="s">
        <v>360</v>
      </c>
      <c r="F44" s="21">
        <v>8</v>
      </c>
      <c r="G44" s="19">
        <v>1</v>
      </c>
      <c r="H44" s="19">
        <v>8</v>
      </c>
      <c r="I44" s="30"/>
      <c r="J44" s="19" t="s">
        <v>318</v>
      </c>
    </row>
    <row r="45" s="15" customFormat="1" ht="18" customHeight="1" spans="1:10">
      <c r="A45" s="18">
        <v>43</v>
      </c>
      <c r="B45" s="17" t="s">
        <v>378</v>
      </c>
      <c r="C45" s="19" t="s">
        <v>375</v>
      </c>
      <c r="D45" s="17" t="s">
        <v>358</v>
      </c>
      <c r="E45" s="19" t="s">
        <v>376</v>
      </c>
      <c r="F45" s="21">
        <v>9</v>
      </c>
      <c r="G45" s="19">
        <v>0.9</v>
      </c>
      <c r="H45" s="19">
        <f t="shared" ref="H45:H54" si="5">G45*F45</f>
        <v>8.1</v>
      </c>
      <c r="I45" s="26">
        <v>24.3</v>
      </c>
      <c r="J45" s="18"/>
    </row>
    <row r="46" s="15" customFormat="1" ht="18" customHeight="1" spans="1:10">
      <c r="A46" s="18">
        <v>44</v>
      </c>
      <c r="B46" s="17" t="s">
        <v>378</v>
      </c>
      <c r="C46" s="19" t="s">
        <v>375</v>
      </c>
      <c r="D46" s="17" t="s">
        <v>358</v>
      </c>
      <c r="E46" s="19" t="s">
        <v>377</v>
      </c>
      <c r="F46" s="21">
        <v>9</v>
      </c>
      <c r="G46" s="19">
        <v>0.9</v>
      </c>
      <c r="H46" s="19">
        <f t="shared" si="5"/>
        <v>8.1</v>
      </c>
      <c r="I46" s="27"/>
      <c r="J46" s="19"/>
    </row>
    <row r="47" s="15" customFormat="1" ht="18" customHeight="1" spans="1:10">
      <c r="A47" s="18">
        <v>45</v>
      </c>
      <c r="B47" s="17" t="s">
        <v>378</v>
      </c>
      <c r="C47" s="19" t="s">
        <v>375</v>
      </c>
      <c r="D47" s="17" t="s">
        <v>358</v>
      </c>
      <c r="E47" s="19" t="s">
        <v>360</v>
      </c>
      <c r="F47" s="21">
        <v>9</v>
      </c>
      <c r="G47" s="19">
        <v>0.9</v>
      </c>
      <c r="H47" s="19">
        <f t="shared" si="5"/>
        <v>8.1</v>
      </c>
      <c r="I47" s="28"/>
      <c r="J47" s="19"/>
    </row>
    <row r="48" s="15" customFormat="1" ht="18" customHeight="1" spans="1:10">
      <c r="A48" s="18">
        <v>46</v>
      </c>
      <c r="B48" s="17" t="s">
        <v>379</v>
      </c>
      <c r="C48" s="19" t="s">
        <v>375</v>
      </c>
      <c r="D48" s="17" t="s">
        <v>358</v>
      </c>
      <c r="E48" s="19" t="s">
        <v>376</v>
      </c>
      <c r="F48" s="21">
        <v>9</v>
      </c>
      <c r="G48" s="19">
        <v>0.9</v>
      </c>
      <c r="H48" s="19">
        <f t="shared" si="5"/>
        <v>8.1</v>
      </c>
      <c r="I48" s="29">
        <v>24.3</v>
      </c>
      <c r="J48" s="19"/>
    </row>
    <row r="49" s="15" customFormat="1" ht="18" customHeight="1" spans="1:10">
      <c r="A49" s="18">
        <v>47</v>
      </c>
      <c r="B49" s="17" t="s">
        <v>379</v>
      </c>
      <c r="C49" s="19" t="s">
        <v>375</v>
      </c>
      <c r="D49" s="17" t="s">
        <v>358</v>
      </c>
      <c r="E49" s="19" t="s">
        <v>377</v>
      </c>
      <c r="F49" s="21">
        <v>9</v>
      </c>
      <c r="G49" s="19">
        <v>0.9</v>
      </c>
      <c r="H49" s="19">
        <f t="shared" si="5"/>
        <v>8.1</v>
      </c>
      <c r="I49" s="30"/>
      <c r="J49" s="19"/>
    </row>
    <row r="50" s="15" customFormat="1" ht="18" customHeight="1" spans="1:10">
      <c r="A50" s="18">
        <v>48</v>
      </c>
      <c r="B50" s="17" t="s">
        <v>379</v>
      </c>
      <c r="C50" s="19" t="s">
        <v>375</v>
      </c>
      <c r="D50" s="17" t="s">
        <v>358</v>
      </c>
      <c r="E50" s="19" t="s">
        <v>360</v>
      </c>
      <c r="F50" s="21">
        <v>9</v>
      </c>
      <c r="G50" s="19">
        <v>0.9</v>
      </c>
      <c r="H50" s="19">
        <f t="shared" si="5"/>
        <v>8.1</v>
      </c>
      <c r="I50" s="31"/>
      <c r="J50" s="19"/>
    </row>
    <row r="51" s="15" customFormat="1" ht="18" customHeight="1" spans="1:10">
      <c r="A51" s="18">
        <v>49</v>
      </c>
      <c r="B51" s="17" t="s">
        <v>380</v>
      </c>
      <c r="C51" s="19" t="s">
        <v>375</v>
      </c>
      <c r="D51" s="17" t="s">
        <v>358</v>
      </c>
      <c r="E51" s="19" t="s">
        <v>376</v>
      </c>
      <c r="F51" s="21">
        <v>9</v>
      </c>
      <c r="G51" s="19">
        <v>0.9</v>
      </c>
      <c r="H51" s="19">
        <f t="shared" si="5"/>
        <v>8.1</v>
      </c>
      <c r="I51" s="29">
        <v>34.3</v>
      </c>
      <c r="J51" s="19"/>
    </row>
    <row r="52" s="15" customFormat="1" ht="18" customHeight="1" spans="1:10">
      <c r="A52" s="18">
        <v>50</v>
      </c>
      <c r="B52" s="17" t="s">
        <v>380</v>
      </c>
      <c r="C52" s="19" t="s">
        <v>375</v>
      </c>
      <c r="D52" s="17" t="s">
        <v>358</v>
      </c>
      <c r="E52" s="19" t="s">
        <v>377</v>
      </c>
      <c r="F52" s="21">
        <v>9</v>
      </c>
      <c r="G52" s="19">
        <v>0.9</v>
      </c>
      <c r="H52" s="19">
        <f t="shared" si="5"/>
        <v>8.1</v>
      </c>
      <c r="I52" s="30"/>
      <c r="J52" s="19"/>
    </row>
    <row r="53" s="15" customFormat="1" ht="18" customHeight="1" spans="1:10">
      <c r="A53" s="18">
        <v>51</v>
      </c>
      <c r="B53" s="17" t="s">
        <v>380</v>
      </c>
      <c r="C53" s="19" t="s">
        <v>375</v>
      </c>
      <c r="D53" s="17" t="s">
        <v>358</v>
      </c>
      <c r="E53" s="19" t="s">
        <v>360</v>
      </c>
      <c r="F53" s="21">
        <v>9</v>
      </c>
      <c r="G53" s="19">
        <v>0.9</v>
      </c>
      <c r="H53" s="19">
        <f t="shared" si="5"/>
        <v>8.1</v>
      </c>
      <c r="I53" s="30"/>
      <c r="J53" s="19"/>
    </row>
    <row r="54" s="15" customFormat="1" ht="18" customHeight="1" spans="1:10">
      <c r="A54" s="18">
        <v>52</v>
      </c>
      <c r="B54" s="17" t="s">
        <v>380</v>
      </c>
      <c r="C54" s="17" t="s">
        <v>357</v>
      </c>
      <c r="D54" s="17" t="s">
        <v>358</v>
      </c>
      <c r="E54" s="17" t="s">
        <v>362</v>
      </c>
      <c r="F54" s="21">
        <v>10</v>
      </c>
      <c r="G54" s="18">
        <v>1</v>
      </c>
      <c r="H54" s="19">
        <f t="shared" si="5"/>
        <v>10</v>
      </c>
      <c r="I54" s="31"/>
      <c r="J54" s="19" t="s">
        <v>318</v>
      </c>
    </row>
    <row r="55" s="15" customFormat="1" ht="18" customHeight="1" spans="1:10">
      <c r="A55" s="18">
        <v>53</v>
      </c>
      <c r="B55" s="17" t="s">
        <v>380</v>
      </c>
      <c r="C55" s="17" t="s">
        <v>357</v>
      </c>
      <c r="D55" s="17" t="s">
        <v>358</v>
      </c>
      <c r="E55" s="19" t="s">
        <v>360</v>
      </c>
      <c r="F55" s="21">
        <v>6</v>
      </c>
      <c r="G55" s="18">
        <v>1</v>
      </c>
      <c r="H55" s="19">
        <v>6</v>
      </c>
      <c r="I55" s="31">
        <v>6</v>
      </c>
      <c r="J55" s="19" t="s">
        <v>318</v>
      </c>
    </row>
    <row r="56" s="15" customFormat="1" ht="18" customHeight="1" spans="1:10">
      <c r="A56" s="18">
        <v>54</v>
      </c>
      <c r="B56" s="17" t="s">
        <v>381</v>
      </c>
      <c r="C56" s="17" t="s">
        <v>312</v>
      </c>
      <c r="D56" s="17" t="s">
        <v>358</v>
      </c>
      <c r="E56" s="20" t="s">
        <v>382</v>
      </c>
      <c r="F56" s="21">
        <v>16</v>
      </c>
      <c r="G56" s="19">
        <v>1</v>
      </c>
      <c r="H56" s="19">
        <v>16</v>
      </c>
      <c r="I56" s="19">
        <v>16</v>
      </c>
      <c r="J56" s="19"/>
    </row>
    <row r="57" s="15" customFormat="1" ht="18" customHeight="1" spans="1:10">
      <c r="A57" s="18"/>
      <c r="B57" s="17" t="s">
        <v>171</v>
      </c>
      <c r="C57" s="17"/>
      <c r="D57" s="17"/>
      <c r="E57" s="20"/>
      <c r="F57" s="21"/>
      <c r="G57" s="19"/>
      <c r="H57" s="19"/>
      <c r="I57" s="19">
        <f>SUM(I3:I56)</f>
        <v>754.8</v>
      </c>
      <c r="J57" s="19"/>
    </row>
  </sheetData>
  <autoFilter ref="A2:J57">
    <extLst/>
  </autoFilter>
  <mergeCells count="15">
    <mergeCell ref="A1:J1"/>
    <mergeCell ref="I6:I10"/>
    <mergeCell ref="I11:I12"/>
    <mergeCell ref="I14:I15"/>
    <mergeCell ref="I17:I21"/>
    <mergeCell ref="I22:I23"/>
    <mergeCell ref="I24:I26"/>
    <mergeCell ref="I27:I28"/>
    <mergeCell ref="I29:I31"/>
    <mergeCell ref="I33:I36"/>
    <mergeCell ref="I37:I39"/>
    <mergeCell ref="I40:I44"/>
    <mergeCell ref="I45:I47"/>
    <mergeCell ref="I48:I50"/>
    <mergeCell ref="I51:I5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workbookViewId="0">
      <selection activeCell="K1" sqref="K1"/>
    </sheetView>
  </sheetViews>
  <sheetFormatPr defaultColWidth="9" defaultRowHeight="16" customHeight="1"/>
  <cols>
    <col min="3" max="3" width="24.375" customWidth="1"/>
    <col min="5" max="5" width="30.5" customWidth="1"/>
    <col min="9" max="9" width="13.75" customWidth="1"/>
    <col min="10" max="10" width="26.875" customWidth="1"/>
  </cols>
  <sheetData>
    <row r="1" s="1" customFormat="1" ht="30" customHeight="1" spans="1:10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173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6">
        <v>1</v>
      </c>
      <c r="B3" s="7" t="s">
        <v>384</v>
      </c>
      <c r="C3" s="6" t="s">
        <v>385</v>
      </c>
      <c r="D3" s="8" t="s">
        <v>386</v>
      </c>
      <c r="E3" s="8" t="s">
        <v>387</v>
      </c>
      <c r="F3" s="6">
        <v>9</v>
      </c>
      <c r="G3" s="6">
        <v>1</v>
      </c>
      <c r="H3" s="6">
        <f t="shared" ref="H3:H66" si="0">F3*G3</f>
        <v>9</v>
      </c>
      <c r="I3" s="11">
        <f>SUM(H3:H8)</f>
        <v>46.5</v>
      </c>
      <c r="J3" s="7" t="s">
        <v>388</v>
      </c>
    </row>
    <row r="4" customHeight="1" spans="1:10">
      <c r="A4" s="6">
        <v>2</v>
      </c>
      <c r="B4" s="9"/>
      <c r="C4" s="6" t="s">
        <v>389</v>
      </c>
      <c r="D4" s="8" t="s">
        <v>386</v>
      </c>
      <c r="E4" s="8" t="s">
        <v>390</v>
      </c>
      <c r="F4" s="6">
        <v>9</v>
      </c>
      <c r="G4" s="6">
        <v>1</v>
      </c>
      <c r="H4" s="6">
        <f t="shared" si="0"/>
        <v>9</v>
      </c>
      <c r="I4" s="12"/>
      <c r="J4" s="9"/>
    </row>
    <row r="5" customHeight="1" spans="1:10">
      <c r="A5" s="6">
        <v>3</v>
      </c>
      <c r="B5" s="9"/>
      <c r="C5" s="6" t="s">
        <v>391</v>
      </c>
      <c r="D5" s="8" t="s">
        <v>386</v>
      </c>
      <c r="E5" s="8" t="s">
        <v>392</v>
      </c>
      <c r="F5" s="6">
        <v>21</v>
      </c>
      <c r="G5" s="6">
        <v>0.75</v>
      </c>
      <c r="H5" s="6">
        <f t="shared" si="0"/>
        <v>15.75</v>
      </c>
      <c r="I5" s="12"/>
      <c r="J5" s="9"/>
    </row>
    <row r="6" customHeight="1" spans="1:10">
      <c r="A6" s="6">
        <v>4</v>
      </c>
      <c r="B6" s="9"/>
      <c r="C6" s="6" t="s">
        <v>391</v>
      </c>
      <c r="D6" s="8" t="s">
        <v>386</v>
      </c>
      <c r="E6" s="8" t="s">
        <v>392</v>
      </c>
      <c r="F6" s="6">
        <v>3</v>
      </c>
      <c r="G6" s="6">
        <v>1</v>
      </c>
      <c r="H6" s="6">
        <f t="shared" si="0"/>
        <v>3</v>
      </c>
      <c r="I6" s="12"/>
      <c r="J6" s="9"/>
    </row>
    <row r="7" customHeight="1" spans="1:10">
      <c r="A7" s="6">
        <v>5</v>
      </c>
      <c r="B7" s="9"/>
      <c r="C7" s="6" t="s">
        <v>393</v>
      </c>
      <c r="D7" s="8" t="s">
        <v>386</v>
      </c>
      <c r="E7" s="8" t="s">
        <v>394</v>
      </c>
      <c r="F7" s="6">
        <v>9</v>
      </c>
      <c r="G7" s="6">
        <v>0.75</v>
      </c>
      <c r="H7" s="6">
        <f t="shared" si="0"/>
        <v>6.75</v>
      </c>
      <c r="I7" s="12"/>
      <c r="J7" s="9"/>
    </row>
    <row r="8" customHeight="1" spans="1:10">
      <c r="A8" s="6">
        <v>6</v>
      </c>
      <c r="B8" s="10"/>
      <c r="C8" s="6" t="s">
        <v>393</v>
      </c>
      <c r="D8" s="8" t="s">
        <v>386</v>
      </c>
      <c r="E8" s="8" t="s">
        <v>394</v>
      </c>
      <c r="F8" s="6">
        <v>3</v>
      </c>
      <c r="G8" s="6">
        <v>1</v>
      </c>
      <c r="H8" s="6">
        <f t="shared" si="0"/>
        <v>3</v>
      </c>
      <c r="I8" s="13"/>
      <c r="J8" s="10"/>
    </row>
    <row r="9" customHeight="1" spans="1:10">
      <c r="A9" s="6">
        <v>7</v>
      </c>
      <c r="B9" s="6" t="s">
        <v>395</v>
      </c>
      <c r="C9" s="6" t="s">
        <v>396</v>
      </c>
      <c r="D9" s="8" t="s">
        <v>397</v>
      </c>
      <c r="E9" s="8" t="s">
        <v>398</v>
      </c>
      <c r="F9" s="6">
        <v>64</v>
      </c>
      <c r="G9" s="6">
        <v>1</v>
      </c>
      <c r="H9" s="6">
        <f t="shared" si="0"/>
        <v>64</v>
      </c>
      <c r="I9" s="14">
        <f>H9</f>
        <v>64</v>
      </c>
      <c r="J9" s="6"/>
    </row>
    <row r="10" customHeight="1" spans="1:10">
      <c r="A10" s="6">
        <v>8</v>
      </c>
      <c r="B10" s="7" t="s">
        <v>399</v>
      </c>
      <c r="C10" s="6" t="s">
        <v>400</v>
      </c>
      <c r="D10" s="8" t="s">
        <v>401</v>
      </c>
      <c r="E10" s="8" t="s">
        <v>402</v>
      </c>
      <c r="F10" s="6">
        <v>64</v>
      </c>
      <c r="G10" s="6">
        <v>1</v>
      </c>
      <c r="H10" s="6">
        <f t="shared" si="0"/>
        <v>64</v>
      </c>
      <c r="I10" s="11">
        <f>SUM(H10:H13)</f>
        <v>160</v>
      </c>
      <c r="J10" s="6"/>
    </row>
    <row r="11" customHeight="1" spans="1:10">
      <c r="A11" s="6">
        <v>9</v>
      </c>
      <c r="B11" s="9"/>
      <c r="C11" s="6" t="s">
        <v>403</v>
      </c>
      <c r="D11" s="8" t="s">
        <v>401</v>
      </c>
      <c r="E11" s="8" t="s">
        <v>404</v>
      </c>
      <c r="F11" s="6">
        <v>32</v>
      </c>
      <c r="G11" s="6">
        <v>1</v>
      </c>
      <c r="H11" s="6">
        <f t="shared" si="0"/>
        <v>32</v>
      </c>
      <c r="I11" s="12"/>
      <c r="J11" s="6"/>
    </row>
    <row r="12" customHeight="1" spans="1:10">
      <c r="A12" s="6">
        <v>10</v>
      </c>
      <c r="B12" s="9"/>
      <c r="C12" s="6" t="s">
        <v>405</v>
      </c>
      <c r="D12" s="8" t="s">
        <v>401</v>
      </c>
      <c r="E12" s="8" t="s">
        <v>406</v>
      </c>
      <c r="F12" s="6">
        <v>32</v>
      </c>
      <c r="G12" s="6">
        <v>1</v>
      </c>
      <c r="H12" s="6">
        <f t="shared" si="0"/>
        <v>32</v>
      </c>
      <c r="I12" s="12"/>
      <c r="J12" s="6"/>
    </row>
    <row r="13" customHeight="1" spans="1:10">
      <c r="A13" s="6">
        <v>11</v>
      </c>
      <c r="B13" s="10"/>
      <c r="C13" s="6" t="s">
        <v>407</v>
      </c>
      <c r="D13" s="8" t="s">
        <v>401</v>
      </c>
      <c r="E13" s="8" t="s">
        <v>408</v>
      </c>
      <c r="F13" s="6">
        <v>32</v>
      </c>
      <c r="G13" s="6">
        <v>1</v>
      </c>
      <c r="H13" s="6">
        <f t="shared" si="0"/>
        <v>32</v>
      </c>
      <c r="I13" s="13"/>
      <c r="J13" s="6"/>
    </row>
    <row r="14" customHeight="1" spans="1:10">
      <c r="A14" s="6">
        <v>12</v>
      </c>
      <c r="B14" s="6" t="s">
        <v>409</v>
      </c>
      <c r="C14" s="6" t="s">
        <v>410</v>
      </c>
      <c r="D14" s="8" t="s">
        <v>397</v>
      </c>
      <c r="E14" s="8" t="s">
        <v>411</v>
      </c>
      <c r="F14" s="6">
        <v>63</v>
      </c>
      <c r="G14" s="6">
        <v>1</v>
      </c>
      <c r="H14" s="6">
        <f t="shared" si="0"/>
        <v>63</v>
      </c>
      <c r="I14" s="14">
        <f>H14</f>
        <v>63</v>
      </c>
      <c r="J14" s="6" t="s">
        <v>412</v>
      </c>
    </row>
    <row r="15" customHeight="1" spans="1:10">
      <c r="A15" s="6">
        <v>13</v>
      </c>
      <c r="B15" s="7" t="s">
        <v>413</v>
      </c>
      <c r="C15" s="6" t="s">
        <v>414</v>
      </c>
      <c r="D15" s="8" t="s">
        <v>386</v>
      </c>
      <c r="E15" s="8" t="s">
        <v>415</v>
      </c>
      <c r="F15" s="6">
        <f>32-5</f>
        <v>27</v>
      </c>
      <c r="G15" s="6">
        <v>1</v>
      </c>
      <c r="H15" s="6">
        <f t="shared" si="0"/>
        <v>27</v>
      </c>
      <c r="I15" s="11">
        <f>SUM(H15:H18)</f>
        <v>118</v>
      </c>
      <c r="J15" s="6"/>
    </row>
    <row r="16" customHeight="1" spans="1:10">
      <c r="A16" s="6">
        <v>14</v>
      </c>
      <c r="B16" s="9"/>
      <c r="C16" s="6" t="s">
        <v>416</v>
      </c>
      <c r="D16" s="8" t="s">
        <v>386</v>
      </c>
      <c r="E16" s="8" t="s">
        <v>417</v>
      </c>
      <c r="F16" s="6">
        <f>32-5</f>
        <v>27</v>
      </c>
      <c r="G16" s="6">
        <v>1</v>
      </c>
      <c r="H16" s="6">
        <f t="shared" si="0"/>
        <v>27</v>
      </c>
      <c r="I16" s="12"/>
      <c r="J16" s="6"/>
    </row>
    <row r="17" customHeight="1" spans="1:10">
      <c r="A17" s="6">
        <v>15</v>
      </c>
      <c r="B17" s="9"/>
      <c r="C17" s="6" t="s">
        <v>418</v>
      </c>
      <c r="D17" s="8" t="s">
        <v>386</v>
      </c>
      <c r="E17" s="8" t="s">
        <v>392</v>
      </c>
      <c r="F17" s="6">
        <v>32</v>
      </c>
      <c r="G17" s="6">
        <v>1</v>
      </c>
      <c r="H17" s="6">
        <f t="shared" si="0"/>
        <v>32</v>
      </c>
      <c r="I17" s="12"/>
      <c r="J17" s="6"/>
    </row>
    <row r="18" customHeight="1" spans="1:10">
      <c r="A18" s="6">
        <v>16</v>
      </c>
      <c r="B18" s="10"/>
      <c r="C18" s="6" t="s">
        <v>419</v>
      </c>
      <c r="D18" s="8" t="s">
        <v>386</v>
      </c>
      <c r="E18" s="8" t="s">
        <v>394</v>
      </c>
      <c r="F18" s="6">
        <v>32</v>
      </c>
      <c r="G18" s="6">
        <v>1</v>
      </c>
      <c r="H18" s="6">
        <f t="shared" si="0"/>
        <v>32</v>
      </c>
      <c r="I18" s="13"/>
      <c r="J18" s="6"/>
    </row>
    <row r="19" customHeight="1" spans="1:10">
      <c r="A19" s="6">
        <v>17</v>
      </c>
      <c r="B19" s="7" t="s">
        <v>420</v>
      </c>
      <c r="C19" s="6" t="s">
        <v>421</v>
      </c>
      <c r="D19" s="8" t="s">
        <v>401</v>
      </c>
      <c r="E19" s="8" t="s">
        <v>422</v>
      </c>
      <c r="F19" s="6">
        <v>64</v>
      </c>
      <c r="G19" s="6">
        <v>1</v>
      </c>
      <c r="H19" s="6">
        <f t="shared" si="0"/>
        <v>64</v>
      </c>
      <c r="I19" s="11">
        <f>SUM(H19:H21)</f>
        <v>168</v>
      </c>
      <c r="J19" s="6"/>
    </row>
    <row r="20" customHeight="1" spans="1:10">
      <c r="A20" s="6">
        <v>18</v>
      </c>
      <c r="B20" s="9"/>
      <c r="C20" s="6" t="s">
        <v>423</v>
      </c>
      <c r="D20" s="8" t="s">
        <v>401</v>
      </c>
      <c r="E20" s="8" t="s">
        <v>424</v>
      </c>
      <c r="F20" s="6">
        <v>64</v>
      </c>
      <c r="G20" s="6">
        <v>1</v>
      </c>
      <c r="H20" s="6">
        <f t="shared" si="0"/>
        <v>64</v>
      </c>
      <c r="I20" s="12"/>
      <c r="J20" s="6"/>
    </row>
    <row r="21" customHeight="1" spans="1:10">
      <c r="A21" s="6">
        <v>19</v>
      </c>
      <c r="B21" s="10"/>
      <c r="C21" s="6" t="s">
        <v>425</v>
      </c>
      <c r="D21" s="8" t="s">
        <v>401</v>
      </c>
      <c r="E21" s="8" t="s">
        <v>424</v>
      </c>
      <c r="F21" s="6">
        <v>40</v>
      </c>
      <c r="G21" s="6">
        <v>1</v>
      </c>
      <c r="H21" s="6">
        <f t="shared" si="0"/>
        <v>40</v>
      </c>
      <c r="I21" s="13"/>
      <c r="J21" s="6" t="s">
        <v>426</v>
      </c>
    </row>
    <row r="22" customHeight="1" spans="1:10">
      <c r="A22" s="6">
        <v>20</v>
      </c>
      <c r="B22" s="6" t="s">
        <v>427</v>
      </c>
      <c r="C22" s="6" t="s">
        <v>428</v>
      </c>
      <c r="D22" s="8" t="s">
        <v>401</v>
      </c>
      <c r="E22" s="8" t="s">
        <v>429</v>
      </c>
      <c r="F22" s="6">
        <v>32</v>
      </c>
      <c r="G22" s="6">
        <v>1</v>
      </c>
      <c r="H22" s="6">
        <f t="shared" si="0"/>
        <v>32</v>
      </c>
      <c r="I22" s="14">
        <f>SUMIF($B$3:$B$68,B22,$H$3:$H$68)</f>
        <v>32</v>
      </c>
      <c r="J22" s="6"/>
    </row>
    <row r="23" customHeight="1" spans="1:10">
      <c r="A23" s="6">
        <v>21</v>
      </c>
      <c r="B23" s="6" t="s">
        <v>430</v>
      </c>
      <c r="C23" s="6" t="s">
        <v>431</v>
      </c>
      <c r="D23" s="8" t="s">
        <v>401</v>
      </c>
      <c r="E23" s="8" t="s">
        <v>432</v>
      </c>
      <c r="F23" s="6">
        <v>64</v>
      </c>
      <c r="G23" s="6">
        <v>1</v>
      </c>
      <c r="H23" s="6">
        <f t="shared" si="0"/>
        <v>64</v>
      </c>
      <c r="I23" s="14">
        <f>SUMIF($B$3:$B$68,B23,$H$3:$H$68)</f>
        <v>64</v>
      </c>
      <c r="J23" s="6"/>
    </row>
    <row r="24" customHeight="1" spans="1:10">
      <c r="A24" s="6">
        <v>22</v>
      </c>
      <c r="B24" s="7" t="s">
        <v>433</v>
      </c>
      <c r="C24" s="6" t="s">
        <v>434</v>
      </c>
      <c r="D24" s="8" t="s">
        <v>401</v>
      </c>
      <c r="E24" s="8" t="s">
        <v>408</v>
      </c>
      <c r="F24" s="6">
        <v>64</v>
      </c>
      <c r="G24" s="6">
        <v>1</v>
      </c>
      <c r="H24" s="6">
        <f t="shared" si="0"/>
        <v>64</v>
      </c>
      <c r="I24" s="11">
        <f>SUM(H24:H26)</f>
        <v>144</v>
      </c>
      <c r="J24" s="6"/>
    </row>
    <row r="25" customHeight="1" spans="1:10">
      <c r="A25" s="6">
        <v>23</v>
      </c>
      <c r="B25" s="9"/>
      <c r="C25" s="6" t="s">
        <v>435</v>
      </c>
      <c r="D25" s="8" t="s">
        <v>401</v>
      </c>
      <c r="E25" s="8" t="s">
        <v>429</v>
      </c>
      <c r="F25" s="6">
        <v>40</v>
      </c>
      <c r="G25" s="6">
        <v>1</v>
      </c>
      <c r="H25" s="6">
        <f t="shared" si="0"/>
        <v>40</v>
      </c>
      <c r="I25" s="12"/>
      <c r="J25" s="6" t="s">
        <v>426</v>
      </c>
    </row>
    <row r="26" customHeight="1" spans="1:10">
      <c r="A26" s="6">
        <v>24</v>
      </c>
      <c r="B26" s="10"/>
      <c r="C26" s="6" t="s">
        <v>436</v>
      </c>
      <c r="D26" s="8" t="s">
        <v>401</v>
      </c>
      <c r="E26" s="8" t="s">
        <v>432</v>
      </c>
      <c r="F26" s="6">
        <v>40</v>
      </c>
      <c r="G26" s="6">
        <v>1</v>
      </c>
      <c r="H26" s="6">
        <f t="shared" si="0"/>
        <v>40</v>
      </c>
      <c r="I26" s="13"/>
      <c r="J26" s="6" t="s">
        <v>426</v>
      </c>
    </row>
    <row r="27" customHeight="1" spans="1:10">
      <c r="A27" s="6">
        <v>25</v>
      </c>
      <c r="B27" s="7" t="s">
        <v>437</v>
      </c>
      <c r="C27" s="6" t="s">
        <v>438</v>
      </c>
      <c r="D27" s="8" t="s">
        <v>386</v>
      </c>
      <c r="E27" s="8" t="s">
        <v>439</v>
      </c>
      <c r="F27" s="6">
        <f>16-2</f>
        <v>14</v>
      </c>
      <c r="G27" s="6">
        <v>1</v>
      </c>
      <c r="H27" s="6">
        <f t="shared" si="0"/>
        <v>14</v>
      </c>
      <c r="I27" s="11">
        <f>SUM(H27:H29)</f>
        <v>45</v>
      </c>
      <c r="J27" s="6" t="s">
        <v>412</v>
      </c>
    </row>
    <row r="28" customHeight="1" spans="1:10">
      <c r="A28" s="6">
        <v>26</v>
      </c>
      <c r="B28" s="9"/>
      <c r="C28" s="6" t="s">
        <v>440</v>
      </c>
      <c r="D28" s="8" t="s">
        <v>386</v>
      </c>
      <c r="E28" s="8" t="s">
        <v>441</v>
      </c>
      <c r="F28" s="6">
        <v>16</v>
      </c>
      <c r="G28" s="6">
        <v>1</v>
      </c>
      <c r="H28" s="6">
        <f t="shared" si="0"/>
        <v>16</v>
      </c>
      <c r="I28" s="12"/>
      <c r="J28" s="6" t="s">
        <v>412</v>
      </c>
    </row>
    <row r="29" customHeight="1" spans="1:10">
      <c r="A29" s="6">
        <v>27</v>
      </c>
      <c r="B29" s="10"/>
      <c r="C29" s="6" t="s">
        <v>442</v>
      </c>
      <c r="D29" s="8" t="s">
        <v>386</v>
      </c>
      <c r="E29" s="8" t="s">
        <v>443</v>
      </c>
      <c r="F29" s="6">
        <f>16-1</f>
        <v>15</v>
      </c>
      <c r="G29" s="6">
        <v>1</v>
      </c>
      <c r="H29" s="6">
        <f t="shared" si="0"/>
        <v>15</v>
      </c>
      <c r="I29" s="13"/>
      <c r="J29" s="6" t="s">
        <v>412</v>
      </c>
    </row>
    <row r="30" customHeight="1" spans="1:10">
      <c r="A30" s="6">
        <v>28</v>
      </c>
      <c r="B30" s="7" t="s">
        <v>444</v>
      </c>
      <c r="C30" s="6" t="s">
        <v>445</v>
      </c>
      <c r="D30" s="8" t="s">
        <v>401</v>
      </c>
      <c r="E30" s="8" t="s">
        <v>446</v>
      </c>
      <c r="F30" s="6">
        <v>30</v>
      </c>
      <c r="G30" s="6">
        <v>1</v>
      </c>
      <c r="H30" s="6">
        <f t="shared" si="0"/>
        <v>30</v>
      </c>
      <c r="I30" s="11">
        <f>SUM(H30:H31)</f>
        <v>70</v>
      </c>
      <c r="J30" s="6"/>
    </row>
    <row r="31" customHeight="1" spans="1:10">
      <c r="A31" s="6">
        <v>29</v>
      </c>
      <c r="B31" s="10"/>
      <c r="C31" s="6" t="s">
        <v>447</v>
      </c>
      <c r="D31" s="8" t="s">
        <v>401</v>
      </c>
      <c r="E31" s="8" t="s">
        <v>448</v>
      </c>
      <c r="F31" s="6">
        <v>40</v>
      </c>
      <c r="G31" s="6">
        <v>1</v>
      </c>
      <c r="H31" s="6">
        <f t="shared" si="0"/>
        <v>40</v>
      </c>
      <c r="I31" s="13"/>
      <c r="J31" s="6" t="s">
        <v>426</v>
      </c>
    </row>
    <row r="32" customHeight="1" spans="1:10">
      <c r="A32" s="6">
        <v>30</v>
      </c>
      <c r="B32" s="7" t="s">
        <v>449</v>
      </c>
      <c r="C32" s="6" t="s">
        <v>450</v>
      </c>
      <c r="D32" s="8" t="s">
        <v>451</v>
      </c>
      <c r="E32" s="8" t="s">
        <v>452</v>
      </c>
      <c r="F32" s="6">
        <v>61</v>
      </c>
      <c r="G32" s="6">
        <v>1</v>
      </c>
      <c r="H32" s="6">
        <f t="shared" si="0"/>
        <v>61</v>
      </c>
      <c r="I32" s="11">
        <f>SUM(H32:H33)</f>
        <v>93</v>
      </c>
      <c r="J32" s="6"/>
    </row>
    <row r="33" customHeight="1" spans="1:10">
      <c r="A33" s="6">
        <v>31</v>
      </c>
      <c r="B33" s="10"/>
      <c r="C33" s="6" t="s">
        <v>453</v>
      </c>
      <c r="D33" s="8" t="s">
        <v>451</v>
      </c>
      <c r="E33" s="8" t="s">
        <v>452</v>
      </c>
      <c r="F33" s="6">
        <v>32</v>
      </c>
      <c r="G33" s="6">
        <v>1</v>
      </c>
      <c r="H33" s="6">
        <f t="shared" si="0"/>
        <v>32</v>
      </c>
      <c r="I33" s="13"/>
      <c r="J33" s="6"/>
    </row>
    <row r="34" customHeight="1" spans="1:10">
      <c r="A34" s="6">
        <v>32</v>
      </c>
      <c r="B34" s="7" t="s">
        <v>454</v>
      </c>
      <c r="C34" s="6" t="s">
        <v>438</v>
      </c>
      <c r="D34" s="8" t="s">
        <v>386</v>
      </c>
      <c r="E34" s="8" t="s">
        <v>439</v>
      </c>
      <c r="F34" s="6">
        <v>16</v>
      </c>
      <c r="G34" s="6">
        <v>0.5</v>
      </c>
      <c r="H34" s="6">
        <f t="shared" si="0"/>
        <v>8</v>
      </c>
      <c r="I34" s="11">
        <f>SUM(H34:H36)</f>
        <v>24</v>
      </c>
      <c r="J34" s="6" t="s">
        <v>412</v>
      </c>
    </row>
    <row r="35" customHeight="1" spans="1:10">
      <c r="A35" s="6">
        <v>33</v>
      </c>
      <c r="B35" s="9"/>
      <c r="C35" s="6" t="s">
        <v>440</v>
      </c>
      <c r="D35" s="8" t="s">
        <v>386</v>
      </c>
      <c r="E35" s="8" t="s">
        <v>441</v>
      </c>
      <c r="F35" s="6">
        <v>16</v>
      </c>
      <c r="G35" s="6">
        <v>0.5</v>
      </c>
      <c r="H35" s="6">
        <f t="shared" si="0"/>
        <v>8</v>
      </c>
      <c r="I35" s="12"/>
      <c r="J35" s="6" t="s">
        <v>412</v>
      </c>
    </row>
    <row r="36" customHeight="1" spans="1:10">
      <c r="A36" s="6">
        <v>34</v>
      </c>
      <c r="B36" s="10"/>
      <c r="C36" s="6" t="s">
        <v>442</v>
      </c>
      <c r="D36" s="8" t="s">
        <v>386</v>
      </c>
      <c r="E36" s="8" t="s">
        <v>443</v>
      </c>
      <c r="F36" s="6">
        <v>16</v>
      </c>
      <c r="G36" s="6">
        <v>0.5</v>
      </c>
      <c r="H36" s="6">
        <f t="shared" si="0"/>
        <v>8</v>
      </c>
      <c r="I36" s="13"/>
      <c r="J36" s="6" t="s">
        <v>412</v>
      </c>
    </row>
    <row r="37" customHeight="1" spans="1:10">
      <c r="A37" s="6">
        <v>35</v>
      </c>
      <c r="B37" s="7" t="s">
        <v>455</v>
      </c>
      <c r="C37" s="6" t="s">
        <v>456</v>
      </c>
      <c r="D37" s="8" t="s">
        <v>401</v>
      </c>
      <c r="E37" s="8" t="s">
        <v>457</v>
      </c>
      <c r="F37" s="6">
        <v>40</v>
      </c>
      <c r="G37" s="6">
        <v>1</v>
      </c>
      <c r="H37" s="6">
        <f t="shared" si="0"/>
        <v>40</v>
      </c>
      <c r="I37" s="11">
        <f t="shared" ref="I37:I41" si="1">SUM(H37:H38)</f>
        <v>80</v>
      </c>
      <c r="J37" s="6" t="s">
        <v>426</v>
      </c>
    </row>
    <row r="38" customHeight="1" spans="1:10">
      <c r="A38" s="6">
        <v>36</v>
      </c>
      <c r="B38" s="10"/>
      <c r="C38" s="6" t="s">
        <v>458</v>
      </c>
      <c r="D38" s="8" t="s">
        <v>401</v>
      </c>
      <c r="E38" s="8" t="s">
        <v>402</v>
      </c>
      <c r="F38" s="6">
        <v>40</v>
      </c>
      <c r="G38" s="6">
        <v>1</v>
      </c>
      <c r="H38" s="6">
        <f t="shared" si="0"/>
        <v>40</v>
      </c>
      <c r="I38" s="13"/>
      <c r="J38" s="6" t="s">
        <v>426</v>
      </c>
    </row>
    <row r="39" customHeight="1" spans="1:10">
      <c r="A39" s="6">
        <v>37</v>
      </c>
      <c r="B39" s="7" t="s">
        <v>459</v>
      </c>
      <c r="C39" s="6" t="s">
        <v>460</v>
      </c>
      <c r="D39" s="8" t="s">
        <v>401</v>
      </c>
      <c r="E39" s="8" t="s">
        <v>448</v>
      </c>
      <c r="F39" s="6">
        <v>32</v>
      </c>
      <c r="G39" s="6">
        <v>1</v>
      </c>
      <c r="H39" s="6">
        <f t="shared" si="0"/>
        <v>32</v>
      </c>
      <c r="I39" s="11">
        <f t="shared" si="1"/>
        <v>64</v>
      </c>
      <c r="J39" s="6"/>
    </row>
    <row r="40" customHeight="1" spans="1:10">
      <c r="A40" s="6">
        <v>38</v>
      </c>
      <c r="B40" s="10"/>
      <c r="C40" s="6" t="s">
        <v>461</v>
      </c>
      <c r="D40" s="8" t="s">
        <v>401</v>
      </c>
      <c r="E40" s="8" t="s">
        <v>422</v>
      </c>
      <c r="F40" s="6">
        <v>32</v>
      </c>
      <c r="G40" s="6">
        <v>1</v>
      </c>
      <c r="H40" s="6">
        <f t="shared" si="0"/>
        <v>32</v>
      </c>
      <c r="I40" s="13"/>
      <c r="J40" s="6"/>
    </row>
    <row r="41" customHeight="1" spans="1:10">
      <c r="A41" s="6">
        <v>39</v>
      </c>
      <c r="B41" s="7" t="s">
        <v>462</v>
      </c>
      <c r="C41" s="6" t="s">
        <v>463</v>
      </c>
      <c r="D41" s="8" t="s">
        <v>386</v>
      </c>
      <c r="E41" s="8" t="s">
        <v>464</v>
      </c>
      <c r="F41" s="6">
        <v>9</v>
      </c>
      <c r="G41" s="6">
        <v>1</v>
      </c>
      <c r="H41" s="6">
        <f t="shared" si="0"/>
        <v>9</v>
      </c>
      <c r="I41" s="11">
        <f t="shared" si="1"/>
        <v>18</v>
      </c>
      <c r="J41" s="6"/>
    </row>
    <row r="42" customHeight="1" spans="1:10">
      <c r="A42" s="6">
        <v>40</v>
      </c>
      <c r="B42" s="10"/>
      <c r="C42" s="6" t="s">
        <v>465</v>
      </c>
      <c r="D42" s="8" t="s">
        <v>386</v>
      </c>
      <c r="E42" s="8" t="s">
        <v>466</v>
      </c>
      <c r="F42" s="6">
        <v>9</v>
      </c>
      <c r="G42" s="6">
        <v>1</v>
      </c>
      <c r="H42" s="6">
        <f t="shared" si="0"/>
        <v>9</v>
      </c>
      <c r="I42" s="13"/>
      <c r="J42" s="6"/>
    </row>
    <row r="43" customHeight="1" spans="1:10">
      <c r="A43" s="6">
        <v>41</v>
      </c>
      <c r="B43" s="7" t="s">
        <v>467</v>
      </c>
      <c r="C43" s="6" t="s">
        <v>468</v>
      </c>
      <c r="D43" s="8" t="s">
        <v>397</v>
      </c>
      <c r="E43" s="8" t="s">
        <v>469</v>
      </c>
      <c r="F43" s="6">
        <v>64</v>
      </c>
      <c r="G43" s="6">
        <v>1</v>
      </c>
      <c r="H43" s="6">
        <f t="shared" si="0"/>
        <v>64</v>
      </c>
      <c r="I43" s="11">
        <f>SUM(H43:H44)</f>
        <v>96</v>
      </c>
      <c r="J43" s="6"/>
    </row>
    <row r="44" customHeight="1" spans="1:10">
      <c r="A44" s="6">
        <v>42</v>
      </c>
      <c r="B44" s="10"/>
      <c r="C44" s="6" t="s">
        <v>470</v>
      </c>
      <c r="D44" s="8" t="s">
        <v>397</v>
      </c>
      <c r="E44" s="8" t="s">
        <v>469</v>
      </c>
      <c r="F44" s="6">
        <v>32</v>
      </c>
      <c r="G44" s="6">
        <v>1</v>
      </c>
      <c r="H44" s="6">
        <f t="shared" si="0"/>
        <v>32</v>
      </c>
      <c r="I44" s="13"/>
      <c r="J44" s="6"/>
    </row>
    <row r="45" customHeight="1" spans="1:10">
      <c r="A45" s="6">
        <v>43</v>
      </c>
      <c r="B45" s="7" t="s">
        <v>471</v>
      </c>
      <c r="C45" s="6" t="s">
        <v>472</v>
      </c>
      <c r="D45" s="8" t="s">
        <v>386</v>
      </c>
      <c r="E45" s="8" t="s">
        <v>415</v>
      </c>
      <c r="F45" s="6">
        <f>2.5+3.5+2.5+2.5+2.5</f>
        <v>13.5</v>
      </c>
      <c r="G45" s="6">
        <v>1</v>
      </c>
      <c r="H45" s="6">
        <f t="shared" si="0"/>
        <v>13.5</v>
      </c>
      <c r="I45" s="11">
        <f>SUM(H45:H46)</f>
        <v>21</v>
      </c>
      <c r="J45" s="6"/>
    </row>
    <row r="46" customHeight="1" spans="1:10">
      <c r="A46" s="6">
        <v>44</v>
      </c>
      <c r="B46" s="10"/>
      <c r="C46" s="6" t="s">
        <v>473</v>
      </c>
      <c r="D46" s="8" t="s">
        <v>386</v>
      </c>
      <c r="E46" s="8" t="s">
        <v>417</v>
      </c>
      <c r="F46" s="6">
        <f>2.5+3+2</f>
        <v>7.5</v>
      </c>
      <c r="G46" s="6">
        <v>1</v>
      </c>
      <c r="H46" s="6">
        <f t="shared" si="0"/>
        <v>7.5</v>
      </c>
      <c r="I46" s="13"/>
      <c r="J46" s="6"/>
    </row>
    <row r="47" customHeight="1" spans="1:10">
      <c r="A47" s="6">
        <v>45</v>
      </c>
      <c r="B47" s="7" t="s">
        <v>474</v>
      </c>
      <c r="C47" s="6" t="s">
        <v>475</v>
      </c>
      <c r="D47" s="8" t="s">
        <v>401</v>
      </c>
      <c r="E47" s="8" t="s">
        <v>404</v>
      </c>
      <c r="F47" s="6">
        <v>64</v>
      </c>
      <c r="G47" s="6">
        <v>1</v>
      </c>
      <c r="H47" s="6">
        <f t="shared" si="0"/>
        <v>64</v>
      </c>
      <c r="I47" s="11">
        <f>SUM(H47:H49)</f>
        <v>192</v>
      </c>
      <c r="J47" s="6"/>
    </row>
    <row r="48" customHeight="1" spans="1:10">
      <c r="A48" s="6">
        <v>46</v>
      </c>
      <c r="B48" s="9"/>
      <c r="C48" s="6" t="s">
        <v>476</v>
      </c>
      <c r="D48" s="8" t="s">
        <v>401</v>
      </c>
      <c r="E48" s="8" t="s">
        <v>406</v>
      </c>
      <c r="F48" s="6">
        <v>64</v>
      </c>
      <c r="G48" s="6">
        <v>1</v>
      </c>
      <c r="H48" s="6">
        <f t="shared" si="0"/>
        <v>64</v>
      </c>
      <c r="I48" s="12"/>
      <c r="J48" s="6"/>
    </row>
    <row r="49" customHeight="1" spans="1:10">
      <c r="A49" s="6">
        <v>47</v>
      </c>
      <c r="B49" s="10"/>
      <c r="C49" s="6" t="s">
        <v>477</v>
      </c>
      <c r="D49" s="8" t="s">
        <v>401</v>
      </c>
      <c r="E49" s="8" t="s">
        <v>478</v>
      </c>
      <c r="F49" s="6">
        <v>64</v>
      </c>
      <c r="G49" s="6">
        <v>1</v>
      </c>
      <c r="H49" s="6">
        <f t="shared" si="0"/>
        <v>64</v>
      </c>
      <c r="I49" s="13"/>
      <c r="J49" s="6"/>
    </row>
    <row r="50" s="2" customFormat="1" customHeight="1" spans="1:10">
      <c r="A50" s="6">
        <v>48</v>
      </c>
      <c r="B50" s="6" t="s">
        <v>149</v>
      </c>
      <c r="C50" s="6" t="s">
        <v>479</v>
      </c>
      <c r="D50" s="8" t="s">
        <v>451</v>
      </c>
      <c r="E50" s="8" t="s">
        <v>480</v>
      </c>
      <c r="F50" s="6">
        <v>64</v>
      </c>
      <c r="G50" s="6">
        <v>1</v>
      </c>
      <c r="H50" s="6">
        <f t="shared" si="0"/>
        <v>64</v>
      </c>
      <c r="I50" s="14">
        <f t="shared" ref="I50:I57" si="2">H50</f>
        <v>64</v>
      </c>
      <c r="J50" s="6" t="s">
        <v>481</v>
      </c>
    </row>
    <row r="51" customHeight="1" spans="1:10">
      <c r="A51" s="6">
        <v>49</v>
      </c>
      <c r="B51" s="11" t="s">
        <v>482</v>
      </c>
      <c r="C51" s="6" t="s">
        <v>483</v>
      </c>
      <c r="D51" s="8" t="s">
        <v>386</v>
      </c>
      <c r="E51" s="8" t="s">
        <v>464</v>
      </c>
      <c r="F51" s="6">
        <f>32-1</f>
        <v>31</v>
      </c>
      <c r="G51" s="6">
        <v>1</v>
      </c>
      <c r="H51" s="6">
        <f t="shared" si="0"/>
        <v>31</v>
      </c>
      <c r="I51" s="11">
        <f>SUM(H51:H53)</f>
        <v>88</v>
      </c>
      <c r="J51" s="6"/>
    </row>
    <row r="52" customHeight="1" spans="1:10">
      <c r="A52" s="6">
        <v>50</v>
      </c>
      <c r="B52" s="12"/>
      <c r="C52" s="6" t="s">
        <v>484</v>
      </c>
      <c r="D52" s="8" t="s">
        <v>386</v>
      </c>
      <c r="E52" s="8" t="s">
        <v>485</v>
      </c>
      <c r="F52" s="6">
        <f>32-5.5</f>
        <v>26.5</v>
      </c>
      <c r="G52" s="6">
        <v>1</v>
      </c>
      <c r="H52" s="6">
        <f t="shared" si="0"/>
        <v>26.5</v>
      </c>
      <c r="I52" s="12"/>
      <c r="J52" s="6"/>
    </row>
    <row r="53" customHeight="1" spans="1:10">
      <c r="A53" s="6">
        <v>51</v>
      </c>
      <c r="B53" s="13"/>
      <c r="C53" s="6" t="s">
        <v>486</v>
      </c>
      <c r="D53" s="8" t="s">
        <v>386</v>
      </c>
      <c r="E53" s="8" t="s">
        <v>487</v>
      </c>
      <c r="F53" s="6">
        <f>32-1.5</f>
        <v>30.5</v>
      </c>
      <c r="G53" s="6">
        <v>1</v>
      </c>
      <c r="H53" s="6">
        <f t="shared" si="0"/>
        <v>30.5</v>
      </c>
      <c r="I53" s="13"/>
      <c r="J53" s="6"/>
    </row>
    <row r="54" customHeight="1" spans="1:10">
      <c r="A54" s="6">
        <v>52</v>
      </c>
      <c r="B54" s="6" t="s">
        <v>488</v>
      </c>
      <c r="C54" s="6" t="s">
        <v>489</v>
      </c>
      <c r="D54" s="8" t="s">
        <v>451</v>
      </c>
      <c r="E54" s="8" t="s">
        <v>490</v>
      </c>
      <c r="F54" s="6">
        <v>64</v>
      </c>
      <c r="G54" s="6">
        <v>1</v>
      </c>
      <c r="H54" s="6">
        <f t="shared" si="0"/>
        <v>64</v>
      </c>
      <c r="I54" s="14">
        <f t="shared" si="2"/>
        <v>64</v>
      </c>
      <c r="J54" s="6" t="s">
        <v>412</v>
      </c>
    </row>
    <row r="55" customHeight="1" spans="1:10">
      <c r="A55" s="6">
        <v>53</v>
      </c>
      <c r="B55" s="6" t="s">
        <v>491</v>
      </c>
      <c r="C55" s="6" t="s">
        <v>492</v>
      </c>
      <c r="D55" s="8" t="s">
        <v>451</v>
      </c>
      <c r="E55" s="8" t="s">
        <v>493</v>
      </c>
      <c r="F55" s="6">
        <v>8</v>
      </c>
      <c r="G55" s="6">
        <v>1</v>
      </c>
      <c r="H55" s="6">
        <f t="shared" si="0"/>
        <v>8</v>
      </c>
      <c r="I55" s="14">
        <f t="shared" si="2"/>
        <v>8</v>
      </c>
      <c r="J55" s="6" t="s">
        <v>494</v>
      </c>
    </row>
    <row r="56" customHeight="1" spans="1:10">
      <c r="A56" s="6">
        <v>54</v>
      </c>
      <c r="B56" s="6" t="s">
        <v>495</v>
      </c>
      <c r="C56" s="6" t="s">
        <v>496</v>
      </c>
      <c r="D56" s="8" t="s">
        <v>451</v>
      </c>
      <c r="E56" s="8" t="s">
        <v>497</v>
      </c>
      <c r="F56" s="6">
        <v>61</v>
      </c>
      <c r="G56" s="6">
        <v>1</v>
      </c>
      <c r="H56" s="6">
        <f t="shared" si="0"/>
        <v>61</v>
      </c>
      <c r="I56" s="14">
        <f t="shared" si="2"/>
        <v>61</v>
      </c>
      <c r="J56" s="6"/>
    </row>
    <row r="57" customHeight="1" spans="1:10">
      <c r="A57" s="6">
        <v>55</v>
      </c>
      <c r="B57" s="6" t="s">
        <v>498</v>
      </c>
      <c r="C57" s="6" t="s">
        <v>492</v>
      </c>
      <c r="D57" s="8" t="s">
        <v>451</v>
      </c>
      <c r="E57" s="8" t="s">
        <v>493</v>
      </c>
      <c r="F57" s="6">
        <f>64-8</f>
        <v>56</v>
      </c>
      <c r="G57" s="6">
        <v>1</v>
      </c>
      <c r="H57" s="6">
        <f t="shared" si="0"/>
        <v>56</v>
      </c>
      <c r="I57" s="14">
        <f t="shared" si="2"/>
        <v>56</v>
      </c>
      <c r="J57" s="6" t="s">
        <v>499</v>
      </c>
    </row>
    <row r="58" customHeight="1" spans="1:10">
      <c r="A58" s="6">
        <v>56</v>
      </c>
      <c r="B58" s="7" t="s">
        <v>500</v>
      </c>
      <c r="C58" s="6" t="s">
        <v>501</v>
      </c>
      <c r="D58" s="8" t="s">
        <v>401</v>
      </c>
      <c r="E58" s="8" t="s">
        <v>457</v>
      </c>
      <c r="F58" s="6">
        <v>31</v>
      </c>
      <c r="G58" s="6">
        <v>1</v>
      </c>
      <c r="H58" s="6">
        <f t="shared" si="0"/>
        <v>31</v>
      </c>
      <c r="I58" s="11">
        <f>SUM(H58:H60)</f>
        <v>111</v>
      </c>
      <c r="J58" s="6"/>
    </row>
    <row r="59" customHeight="1" spans="1:10">
      <c r="A59" s="6">
        <v>57</v>
      </c>
      <c r="B59" s="9"/>
      <c r="C59" s="6" t="s">
        <v>502</v>
      </c>
      <c r="D59" s="8" t="s">
        <v>401</v>
      </c>
      <c r="E59" s="8" t="s">
        <v>446</v>
      </c>
      <c r="F59" s="6">
        <v>40</v>
      </c>
      <c r="G59" s="6">
        <v>1</v>
      </c>
      <c r="H59" s="6">
        <f t="shared" si="0"/>
        <v>40</v>
      </c>
      <c r="I59" s="12"/>
      <c r="J59" s="6" t="s">
        <v>426</v>
      </c>
    </row>
    <row r="60" customHeight="1" spans="1:10">
      <c r="A60" s="6">
        <v>58</v>
      </c>
      <c r="B60" s="10"/>
      <c r="C60" s="6" t="s">
        <v>503</v>
      </c>
      <c r="D60" s="8" t="s">
        <v>401</v>
      </c>
      <c r="E60" s="8" t="s">
        <v>478</v>
      </c>
      <c r="F60" s="6">
        <v>40</v>
      </c>
      <c r="G60" s="6">
        <v>1</v>
      </c>
      <c r="H60" s="6">
        <f t="shared" si="0"/>
        <v>40</v>
      </c>
      <c r="I60" s="13"/>
      <c r="J60" s="6" t="s">
        <v>426</v>
      </c>
    </row>
    <row r="61" customHeight="1" spans="1:10">
      <c r="A61" s="6">
        <v>59</v>
      </c>
      <c r="B61" s="7" t="s">
        <v>504</v>
      </c>
      <c r="C61" s="6" t="s">
        <v>505</v>
      </c>
      <c r="D61" s="8" t="s">
        <v>386</v>
      </c>
      <c r="E61" s="8" t="s">
        <v>506</v>
      </c>
      <c r="F61" s="6">
        <f>12+4+4</f>
        <v>20</v>
      </c>
      <c r="G61" s="6">
        <v>1</v>
      </c>
      <c r="H61" s="6">
        <f t="shared" si="0"/>
        <v>20</v>
      </c>
      <c r="I61" s="11">
        <f>SUM(H61:H65)</f>
        <v>48.5</v>
      </c>
      <c r="J61" s="6" t="s">
        <v>507</v>
      </c>
    </row>
    <row r="62" customHeight="1" spans="1:10">
      <c r="A62" s="6">
        <v>60</v>
      </c>
      <c r="B62" s="9"/>
      <c r="C62" s="6" t="s">
        <v>391</v>
      </c>
      <c r="D62" s="8" t="s">
        <v>386</v>
      </c>
      <c r="E62" s="8" t="s">
        <v>392</v>
      </c>
      <c r="F62" s="6">
        <v>21</v>
      </c>
      <c r="G62" s="6">
        <v>0.75</v>
      </c>
      <c r="H62" s="6">
        <f t="shared" si="0"/>
        <v>15.75</v>
      </c>
      <c r="I62" s="12"/>
      <c r="J62" s="6" t="s">
        <v>507</v>
      </c>
    </row>
    <row r="63" customHeight="1" spans="1:10">
      <c r="A63" s="6">
        <v>61</v>
      </c>
      <c r="B63" s="9"/>
      <c r="C63" s="6" t="s">
        <v>391</v>
      </c>
      <c r="D63" s="8" t="s">
        <v>386</v>
      </c>
      <c r="E63" s="8" t="s">
        <v>392</v>
      </c>
      <c r="F63" s="6">
        <v>3</v>
      </c>
      <c r="G63" s="6">
        <v>1</v>
      </c>
      <c r="H63" s="6">
        <f t="shared" si="0"/>
        <v>3</v>
      </c>
      <c r="I63" s="12"/>
      <c r="J63" s="6"/>
    </row>
    <row r="64" customHeight="1" spans="1:10">
      <c r="A64" s="6">
        <v>62</v>
      </c>
      <c r="B64" s="9"/>
      <c r="C64" s="6" t="s">
        <v>393</v>
      </c>
      <c r="D64" s="8" t="s">
        <v>386</v>
      </c>
      <c r="E64" s="8" t="s">
        <v>394</v>
      </c>
      <c r="F64" s="6">
        <v>9</v>
      </c>
      <c r="G64" s="6">
        <v>0.75</v>
      </c>
      <c r="H64" s="6">
        <f t="shared" si="0"/>
        <v>6.75</v>
      </c>
      <c r="I64" s="12"/>
      <c r="J64" s="6"/>
    </row>
    <row r="65" customHeight="1" spans="1:10">
      <c r="A65" s="6">
        <v>63</v>
      </c>
      <c r="B65" s="10"/>
      <c r="C65" s="6" t="s">
        <v>393</v>
      </c>
      <c r="D65" s="8" t="s">
        <v>386</v>
      </c>
      <c r="E65" s="8" t="s">
        <v>394</v>
      </c>
      <c r="F65" s="6">
        <v>3</v>
      </c>
      <c r="G65" s="6">
        <v>1</v>
      </c>
      <c r="H65" s="6">
        <f t="shared" si="0"/>
        <v>3</v>
      </c>
      <c r="I65" s="13"/>
      <c r="J65" s="6"/>
    </row>
    <row r="66" customHeight="1" spans="1:10">
      <c r="A66" s="6">
        <v>64</v>
      </c>
      <c r="B66" s="7" t="s">
        <v>508</v>
      </c>
      <c r="C66" s="6" t="s">
        <v>509</v>
      </c>
      <c r="D66" s="8" t="s">
        <v>451</v>
      </c>
      <c r="E66" s="8" t="s">
        <v>510</v>
      </c>
      <c r="F66" s="6">
        <v>64</v>
      </c>
      <c r="G66" s="6">
        <v>1</v>
      </c>
      <c r="H66" s="6">
        <f t="shared" si="0"/>
        <v>64</v>
      </c>
      <c r="I66" s="11">
        <f>SUM(H66:H67)</f>
        <v>96</v>
      </c>
      <c r="J66" s="6"/>
    </row>
    <row r="67" customHeight="1" spans="1:10">
      <c r="A67" s="6">
        <v>65</v>
      </c>
      <c r="B67" s="10"/>
      <c r="C67" s="6" t="s">
        <v>511</v>
      </c>
      <c r="D67" s="8" t="s">
        <v>451</v>
      </c>
      <c r="E67" s="8" t="s">
        <v>510</v>
      </c>
      <c r="F67" s="6">
        <v>32</v>
      </c>
      <c r="G67" s="6">
        <v>1</v>
      </c>
      <c r="H67" s="6">
        <f>F67*G67</f>
        <v>32</v>
      </c>
      <c r="I67" s="13"/>
      <c r="J67" s="6"/>
    </row>
    <row r="68" customHeight="1" spans="1:10">
      <c r="A68" s="6">
        <v>66</v>
      </c>
      <c r="B68" s="6" t="s">
        <v>512</v>
      </c>
      <c r="C68" s="6" t="s">
        <v>513</v>
      </c>
      <c r="D68" s="8" t="s">
        <v>451</v>
      </c>
      <c r="E68" s="8" t="s">
        <v>514</v>
      </c>
      <c r="F68" s="6">
        <v>64</v>
      </c>
      <c r="G68" s="6">
        <v>1</v>
      </c>
      <c r="H68" s="6">
        <f>F68*G68</f>
        <v>64</v>
      </c>
      <c r="I68" s="14">
        <f>H68</f>
        <v>64</v>
      </c>
      <c r="J68" s="6" t="s">
        <v>515</v>
      </c>
    </row>
    <row r="69" customHeight="1" spans="1:10">
      <c r="A69" s="6"/>
      <c r="B69" s="6" t="s">
        <v>171</v>
      </c>
      <c r="C69" s="6"/>
      <c r="D69" s="8"/>
      <c r="E69" s="8"/>
      <c r="F69" s="6"/>
      <c r="G69" s="6"/>
      <c r="H69" s="6"/>
      <c r="I69" s="14">
        <f>SUM(I3:I68)</f>
        <v>2223</v>
      </c>
      <c r="J69" s="6"/>
    </row>
  </sheetData>
  <mergeCells count="40">
    <mergeCell ref="A1:J1"/>
    <mergeCell ref="B3:B8"/>
    <mergeCell ref="B10:B13"/>
    <mergeCell ref="B15:B18"/>
    <mergeCell ref="B19:B21"/>
    <mergeCell ref="B24:B26"/>
    <mergeCell ref="B27:B29"/>
    <mergeCell ref="B30:B31"/>
    <mergeCell ref="B32:B33"/>
    <mergeCell ref="B34:B36"/>
    <mergeCell ref="B37:B38"/>
    <mergeCell ref="B39:B40"/>
    <mergeCell ref="B41:B42"/>
    <mergeCell ref="B43:B44"/>
    <mergeCell ref="B45:B46"/>
    <mergeCell ref="B47:B49"/>
    <mergeCell ref="B51:B53"/>
    <mergeCell ref="B58:B60"/>
    <mergeCell ref="B61:B65"/>
    <mergeCell ref="B66:B67"/>
    <mergeCell ref="I3:I8"/>
    <mergeCell ref="I10:I13"/>
    <mergeCell ref="I15:I18"/>
    <mergeCell ref="I19:I21"/>
    <mergeCell ref="I24:I26"/>
    <mergeCell ref="I27:I29"/>
    <mergeCell ref="I30:I31"/>
    <mergeCell ref="I32:I33"/>
    <mergeCell ref="I34:I36"/>
    <mergeCell ref="I37:I38"/>
    <mergeCell ref="I39:I40"/>
    <mergeCell ref="I41:I42"/>
    <mergeCell ref="I43:I44"/>
    <mergeCell ref="I45:I46"/>
    <mergeCell ref="I47:I49"/>
    <mergeCell ref="I51:I53"/>
    <mergeCell ref="I58:I60"/>
    <mergeCell ref="I61:I65"/>
    <mergeCell ref="I66:I67"/>
    <mergeCell ref="J3:J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商学院</vt:lpstr>
      <vt:lpstr>法学院</vt:lpstr>
      <vt:lpstr>文学院</vt:lpstr>
      <vt:lpstr>设计艺术学院</vt:lpstr>
      <vt:lpstr>理学院</vt:lpstr>
      <vt:lpstr>工学院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挚色、</cp:lastModifiedBy>
  <dcterms:created xsi:type="dcterms:W3CDTF">2022-12-14T06:02:00Z</dcterms:created>
  <dcterms:modified xsi:type="dcterms:W3CDTF">2022-12-16T01:25:51Z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BF9AF5BCA8E7441B8B7AACDE4CB9C495</vt:lpwstr>
  </property>
  <property fmtid="{D5CDD505-2E9C-101B-9397-08002B2CF9AE}" pid="3" name="KSOProductBuildVer">
    <vt:lpwstr>2052-11.8.2.10912</vt:lpwstr>
  </property>
</Properties>
</file>